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-SICI\Documenti SICI\FEDERICA - VARIE\COMMISSIONE PARERI\DOCUMENTI\"/>
    </mc:Choice>
  </mc:AlternateContent>
  <xr:revisionPtr revIDLastSave="0" documentId="8_{BA89A792-1C1D-4269-BA89-AE3AEA5D9194}" xr6:coauthVersionLast="47" xr6:coauthVersionMax="47" xr10:uidLastSave="{00000000-0000-0000-0000-000000000000}"/>
  <bookViews>
    <workbookView xWindow="-120" yWindow="-120" windowWidth="29040" windowHeight="15720" xr2:uid="{7963D204-9218-4483-A394-BE5C044FA1FC}"/>
  </bookViews>
  <sheets>
    <sheet name="Foglio1" sheetId="1" r:id="rId1"/>
  </sheets>
  <definedNames>
    <definedName name="_xlnm.Print_Area" localSheetId="0">Foglio1!$A$1:$J$7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Q16" i="1"/>
  <c r="N16" i="1"/>
  <c r="P16" i="1" s="1"/>
  <c r="Q15" i="1"/>
  <c r="N15" i="1"/>
  <c r="P15" i="1" s="1"/>
  <c r="Q14" i="1"/>
  <c r="N14" i="1"/>
  <c r="P14" i="1" s="1"/>
  <c r="Q13" i="1"/>
  <c r="N13" i="1"/>
  <c r="P13" i="1" s="1"/>
  <c r="Q12" i="1"/>
  <c r="N12" i="1"/>
  <c r="P12" i="1" s="1"/>
  <c r="Q11" i="1"/>
  <c r="N11" i="1"/>
  <c r="P11" i="1" s="1"/>
  <c r="Q10" i="1"/>
  <c r="N10" i="1"/>
  <c r="P10" i="1" s="1"/>
  <c r="Q9" i="1"/>
  <c r="N9" i="1"/>
  <c r="P9" i="1" s="1"/>
  <c r="Q8" i="1"/>
  <c r="N8" i="1"/>
  <c r="P8" i="1" s="1"/>
  <c r="Q7" i="1"/>
  <c r="P7" i="1"/>
  <c r="P18" i="1" l="1"/>
  <c r="Q18" i="1"/>
  <c r="P20" i="1"/>
  <c r="B6" i="1" s="1"/>
</calcChain>
</file>

<file path=xl/sharedStrings.xml><?xml version="1.0" encoding="utf-8"?>
<sst xmlns="http://schemas.openxmlformats.org/spreadsheetml/2006/main" count="20" uniqueCount="11">
  <si>
    <t>P SOGLIA</t>
  </si>
  <si>
    <t>&lt; 10.000,00 €</t>
  </si>
  <si>
    <t>P =</t>
  </si>
  <si>
    <t>&gt; 500.000,00 €</t>
  </si>
  <si>
    <t>CONSIGLIO</t>
  </si>
  <si>
    <t>DIRITTI DI SEGRETERIA</t>
  </si>
  <si>
    <t>Importo onorario (L)</t>
  </si>
  <si>
    <t>L</t>
  </si>
  <si>
    <t>Diritti segreteria (P)</t>
  </si>
  <si>
    <t>CALCOLO DIRITTI SEGRETERIA</t>
  </si>
  <si>
    <t>Inserire valore nel campo celeste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</si>
</sst>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center"/>
      <protection hidden="1"/>
    </xf>
    <xf numFmtId="44" fontId="2" fillId="0" borderId="1" xfId="1" applyFont="1" applyBorder="1" applyAlignment="1" applyProtection="1">
      <alignment horizontal="center"/>
      <protection hidden="1"/>
    </xf>
    <xf numFmtId="44" fontId="2" fillId="0" borderId="1" xfId="1" applyFont="1" applyBorder="1" applyProtection="1">
      <protection hidden="1"/>
    </xf>
    <xf numFmtId="44" fontId="2" fillId="0" borderId="5" xfId="1" applyFont="1" applyBorder="1" applyProtection="1">
      <protection hidden="1"/>
    </xf>
    <xf numFmtId="44" fontId="2" fillId="0" borderId="6" xfId="1" applyFont="1" applyBorder="1" applyProtection="1">
      <protection hidden="1"/>
    </xf>
    <xf numFmtId="0" fontId="2" fillId="0" borderId="7" xfId="0" applyFont="1" applyBorder="1" applyAlignment="1">
      <alignment horizontal="center"/>
    </xf>
    <xf numFmtId="44" fontId="4" fillId="0" borderId="7" xfId="0" applyNumberFormat="1" applyFont="1" applyBorder="1" applyProtection="1">
      <protection hidden="1"/>
    </xf>
    <xf numFmtId="44" fontId="4" fillId="0" borderId="8" xfId="1" applyFont="1" applyBorder="1" applyProtection="1">
      <protection hidden="1"/>
    </xf>
    <xf numFmtId="44" fontId="2" fillId="0" borderId="6" xfId="1" applyFont="1" applyBorder="1" applyAlignment="1" applyProtection="1">
      <protection hidden="1"/>
    </xf>
    <xf numFmtId="44" fontId="2" fillId="0" borderId="9" xfId="1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44" fontId="2" fillId="0" borderId="0" xfId="0" applyNumberFormat="1" applyFont="1"/>
    <xf numFmtId="44" fontId="2" fillId="0" borderId="0" xfId="1" applyFont="1"/>
    <xf numFmtId="44" fontId="3" fillId="2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44" fontId="3" fillId="3" borderId="0" xfId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AB4A-E9AF-46CC-B51F-D6F67ABDD3E7}">
  <sheetPr>
    <pageSetUpPr fitToPage="1"/>
  </sheetPr>
  <dimension ref="A2:Q20"/>
  <sheetViews>
    <sheetView tabSelected="1" zoomScaleNormal="100" workbookViewId="0">
      <selection activeCell="B4" sqref="B4"/>
    </sheetView>
  </sheetViews>
  <sheetFormatPr defaultRowHeight="20.100000000000001" customHeight="1" x14ac:dyDescent="0.2"/>
  <cols>
    <col min="1" max="1" width="21.5703125" style="1" customWidth="1"/>
    <col min="2" max="2" width="17.140625" style="1" customWidth="1"/>
    <col min="3" max="3" width="14.42578125" style="1" customWidth="1"/>
    <col min="4" max="4" width="9.140625" style="1"/>
    <col min="5" max="5" width="15.5703125" style="1" customWidth="1"/>
    <col min="6" max="6" width="13.42578125" style="1" customWidth="1"/>
    <col min="7" max="7" width="0.7109375" style="1" hidden="1" customWidth="1"/>
    <col min="8" max="8" width="5.140625" style="1" hidden="1" customWidth="1"/>
    <col min="9" max="9" width="9.140625" style="1" hidden="1" customWidth="1"/>
    <col min="10" max="10" width="10.85546875" style="1" customWidth="1"/>
    <col min="11" max="11" width="15.140625" style="1" customWidth="1"/>
    <col min="12" max="12" width="15.5703125" style="1" customWidth="1"/>
    <col min="13" max="13" width="34.42578125" style="1" hidden="1" customWidth="1"/>
    <col min="14" max="14" width="0.28515625" style="1" hidden="1" customWidth="1"/>
    <col min="15" max="15" width="28.140625" style="1" hidden="1" customWidth="1"/>
    <col min="16" max="16" width="41.140625" style="1" hidden="1" customWidth="1"/>
    <col min="17" max="17" width="29.85546875" style="1" hidden="1" customWidth="1"/>
    <col min="18" max="18" width="0" style="1" hidden="1" customWidth="1"/>
    <col min="19" max="16384" width="9.140625" style="1"/>
  </cols>
  <sheetData>
    <row r="2" spans="1:17" ht="20.100000000000001" customHeight="1" x14ac:dyDescent="0.2">
      <c r="A2" s="25" t="s">
        <v>9</v>
      </c>
      <c r="B2" s="25"/>
      <c r="C2" s="25"/>
      <c r="D2" s="25"/>
      <c r="E2" s="25"/>
      <c r="F2" s="25"/>
      <c r="G2" s="25"/>
      <c r="H2" s="25"/>
      <c r="I2" s="25"/>
      <c r="J2" s="25"/>
    </row>
    <row r="4" spans="1:17" ht="20.100000000000001" customHeight="1" thickBot="1" x14ac:dyDescent="0.25">
      <c r="A4" s="16" t="s">
        <v>6</v>
      </c>
      <c r="B4" s="15">
        <v>15000</v>
      </c>
      <c r="D4" s="18" t="s">
        <v>10</v>
      </c>
    </row>
    <row r="5" spans="1:17" ht="20.100000000000001" customHeight="1" thickBot="1" x14ac:dyDescent="0.25">
      <c r="K5" s="2" t="s">
        <v>7</v>
      </c>
      <c r="L5" s="2" t="s">
        <v>0</v>
      </c>
      <c r="N5" s="19" t="s">
        <v>5</v>
      </c>
      <c r="O5" s="20"/>
      <c r="P5" s="20"/>
      <c r="Q5" s="21"/>
    </row>
    <row r="6" spans="1:17" ht="20.100000000000001" customHeight="1" thickBot="1" x14ac:dyDescent="0.25">
      <c r="A6" s="16" t="s">
        <v>8</v>
      </c>
      <c r="B6" s="17">
        <f>IF(B4&gt;500000,"Per importi superiori a € 500.000,00 il calcolo viene svolto in sede di Consiglio e comunicato all'istante a mezzo mail",P20)</f>
        <v>300</v>
      </c>
      <c r="K6" s="3" t="s">
        <v>1</v>
      </c>
      <c r="L6" s="4">
        <v>150</v>
      </c>
      <c r="N6" s="22"/>
      <c r="O6" s="23"/>
      <c r="P6" s="23"/>
      <c r="Q6" s="24"/>
    </row>
    <row r="7" spans="1:17" ht="20.100000000000001" customHeight="1" thickBot="1" x14ac:dyDescent="0.25">
      <c r="K7" s="5">
        <v>10000</v>
      </c>
      <c r="L7" s="5">
        <v>250</v>
      </c>
      <c r="N7" s="6">
        <f>IF(B4&lt;10000,B4,0)</f>
        <v>0</v>
      </c>
      <c r="O7" s="7" t="s">
        <v>2</v>
      </c>
      <c r="P7" s="8">
        <f>IF(B4&lt;10000,150,0)</f>
        <v>0</v>
      </c>
      <c r="Q7" s="9">
        <f>IF(B4=10000,250,0)</f>
        <v>0</v>
      </c>
    </row>
    <row r="8" spans="1:17" ht="20.100000000000001" customHeight="1" thickBot="1" x14ac:dyDescent="0.25">
      <c r="K8" s="5">
        <v>30000</v>
      </c>
      <c r="L8" s="5">
        <v>450</v>
      </c>
      <c r="N8" s="6">
        <f>IF(AND(B4&gt;10000,B4&lt;30000),B4,0)</f>
        <v>15000</v>
      </c>
      <c r="O8" s="7" t="s">
        <v>2</v>
      </c>
      <c r="P8" s="8">
        <f t="shared" ref="P8:P16" si="0">IF(N8&gt;0,((N8-K7)/(K8-K7))*(L8-L7)+L7,0)</f>
        <v>300</v>
      </c>
      <c r="Q8" s="9">
        <f>IF(B4=30000,450,0)</f>
        <v>0</v>
      </c>
    </row>
    <row r="9" spans="1:17" ht="20.100000000000001" customHeight="1" thickBot="1" x14ac:dyDescent="0.25">
      <c r="K9" s="5">
        <v>50000</v>
      </c>
      <c r="L9" s="5">
        <v>650</v>
      </c>
      <c r="N9" s="10">
        <f>IF(AND(B4&gt;30000,B4&lt;50000),B4,0)</f>
        <v>0</v>
      </c>
      <c r="O9" s="7" t="s">
        <v>2</v>
      </c>
      <c r="P9" s="8">
        <f t="shared" si="0"/>
        <v>0</v>
      </c>
      <c r="Q9" s="9">
        <f>IF(B4=50000,650,0)</f>
        <v>0</v>
      </c>
    </row>
    <row r="10" spans="1:17" ht="20.100000000000001" customHeight="1" thickBot="1" x14ac:dyDescent="0.25">
      <c r="K10" s="5">
        <v>70000</v>
      </c>
      <c r="L10" s="5">
        <v>800</v>
      </c>
      <c r="N10" s="6">
        <f>IF(AND(B4&gt;50000,B4&lt;70000),B4,0)</f>
        <v>0</v>
      </c>
      <c r="O10" s="7" t="s">
        <v>2</v>
      </c>
      <c r="P10" s="8">
        <f t="shared" si="0"/>
        <v>0</v>
      </c>
      <c r="Q10" s="9">
        <f>IF(B4=70000,800,0)</f>
        <v>0</v>
      </c>
    </row>
    <row r="11" spans="1:17" ht="20.100000000000001" customHeight="1" thickBot="1" x14ac:dyDescent="0.25">
      <c r="K11" s="5">
        <v>90000</v>
      </c>
      <c r="L11" s="5">
        <v>1000</v>
      </c>
      <c r="N11" s="10">
        <f>IF(AND(B4&gt;70000,B4&lt;90000),B4,0)</f>
        <v>0</v>
      </c>
      <c r="O11" s="7" t="s">
        <v>2</v>
      </c>
      <c r="P11" s="8">
        <f t="shared" si="0"/>
        <v>0</v>
      </c>
      <c r="Q11" s="9">
        <f>IF(B4=90000,1000,0)</f>
        <v>0</v>
      </c>
    </row>
    <row r="12" spans="1:17" ht="20.100000000000001" customHeight="1" thickBot="1" x14ac:dyDescent="0.25">
      <c r="K12" s="5">
        <v>110000</v>
      </c>
      <c r="L12" s="5">
        <v>1100</v>
      </c>
      <c r="N12" s="6">
        <f>IF(AND(B4&gt;90000,B4&lt;110000),B4,0)</f>
        <v>0</v>
      </c>
      <c r="O12" s="7" t="s">
        <v>2</v>
      </c>
      <c r="P12" s="8">
        <f t="shared" si="0"/>
        <v>0</v>
      </c>
      <c r="Q12" s="9">
        <f>IF(B4=110000,1100,0)</f>
        <v>0</v>
      </c>
    </row>
    <row r="13" spans="1:17" ht="20.100000000000001" customHeight="1" thickBot="1" x14ac:dyDescent="0.25">
      <c r="K13" s="5">
        <v>150000</v>
      </c>
      <c r="L13" s="5">
        <v>1250</v>
      </c>
      <c r="N13" s="6">
        <f>IF(AND(B4&gt;110000,B4&lt;150000),B4,0)</f>
        <v>0</v>
      </c>
      <c r="O13" s="7" t="s">
        <v>2</v>
      </c>
      <c r="P13" s="8">
        <f t="shared" si="0"/>
        <v>0</v>
      </c>
      <c r="Q13" s="9">
        <f>IF(B4=150000,1250,0)</f>
        <v>0</v>
      </c>
    </row>
    <row r="14" spans="1:17" ht="20.100000000000001" customHeight="1" thickBot="1" x14ac:dyDescent="0.25">
      <c r="K14" s="5">
        <v>200000</v>
      </c>
      <c r="L14" s="5">
        <v>1550</v>
      </c>
      <c r="N14" s="6">
        <f>IF(AND(B4&gt;150000,B4&lt;200000),B4,0)</f>
        <v>0</v>
      </c>
      <c r="O14" s="7" t="s">
        <v>2</v>
      </c>
      <c r="P14" s="8">
        <f t="shared" si="0"/>
        <v>0</v>
      </c>
      <c r="Q14" s="9">
        <f>IF(B4=200000,1550,0)</f>
        <v>0</v>
      </c>
    </row>
    <row r="15" spans="1:17" ht="20.100000000000001" customHeight="1" thickBot="1" x14ac:dyDescent="0.25">
      <c r="K15" s="5">
        <v>300000</v>
      </c>
      <c r="L15" s="5">
        <v>2150</v>
      </c>
      <c r="N15" s="6">
        <f>IF(AND(B4&gt;200000,B4&lt;300000),B4,0)</f>
        <v>0</v>
      </c>
      <c r="O15" s="7" t="s">
        <v>2</v>
      </c>
      <c r="P15" s="8">
        <f t="shared" si="0"/>
        <v>0</v>
      </c>
      <c r="Q15" s="9">
        <f>IF(B4=300000,2150,0)</f>
        <v>0</v>
      </c>
    </row>
    <row r="16" spans="1:17" ht="20.100000000000001" customHeight="1" thickBot="1" x14ac:dyDescent="0.25">
      <c r="K16" s="5">
        <v>500000</v>
      </c>
      <c r="L16" s="5">
        <v>3200</v>
      </c>
      <c r="N16" s="6">
        <f>IF(AND(B4&gt;300000,B4&lt;500000),B4,0)</f>
        <v>0</v>
      </c>
      <c r="O16" s="7" t="s">
        <v>2</v>
      </c>
      <c r="P16" s="8">
        <f t="shared" si="0"/>
        <v>0</v>
      </c>
      <c r="Q16" s="9">
        <f>IF(B4=500000,3200,0)</f>
        <v>0</v>
      </c>
    </row>
    <row r="17" spans="2:17" ht="20.100000000000001" customHeight="1" thickBot="1" x14ac:dyDescent="0.25">
      <c r="K17" s="11" t="s">
        <v>3</v>
      </c>
      <c r="L17" s="12" t="s">
        <v>4</v>
      </c>
    </row>
    <row r="18" spans="2:17" ht="20.100000000000001" customHeight="1" x14ac:dyDescent="0.2">
      <c r="P18" s="13">
        <f>SUM(P7:P17)</f>
        <v>300</v>
      </c>
      <c r="Q18" s="13">
        <f>SUM(Q7:Q17)</f>
        <v>0</v>
      </c>
    </row>
    <row r="20" spans="2:17" ht="20.100000000000001" customHeight="1" x14ac:dyDescent="0.2">
      <c r="B20" s="14"/>
      <c r="P20" s="13">
        <f>P18+Q18</f>
        <v>300</v>
      </c>
    </row>
  </sheetData>
  <sheetProtection algorithmName="SHA-512" hashValue="7sX6lRiaJgotgRDzds/X9wa4jeKZWfqUm6Q8Hu1h+FPp7azflYMr1DjpZvLKw3xtQfnGrdu6OeZ1zs98+HDrxw==" saltValue="vzbMUdHr19UJQQCu/1JPHg==" spinCount="100000" sheet="1" objects="1" scenarios="1" selectLockedCells="1"/>
  <mergeCells count="2">
    <mergeCell ref="N5:Q6"/>
    <mergeCell ref="A2:J2"/>
  </mergeCells>
  <printOptions horizontalCentered="1" verticalCentered="1"/>
  <pageMargins left="0.70866141732283472" right="0.70866141732283472" top="0.74803149606299213" bottom="0.74803149606299213" header="0.70866141732283472" footer="0.70866141732283472"/>
  <pageSetup paperSize="11" scale="85" orientation="landscape" r:id="rId1"/>
  <headerFooter alignWithMargins="0">
    <oddHeader xml:space="preserve">&amp;L&amp;G&amp;C&amp;"Arial,Normale"&amp;16
ORDINE DEGLI INGEGNERI DELLA PROVINCIA DI TERNI&amp;R&amp;G  </oddHeader>
    <oddFooter xml:space="preserve">&amp;C05100 TERNI – P.zza M. Ridolfi, 4 - 7 - tel. 0744/403284
e-mail: segreteria@ordingtr.it  PEC: ordine.terni@ingpec.eu  Sito Web: https://terni.ordingegneri.it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Perugini</dc:creator>
  <cp:lastModifiedBy>Federica Perugini</cp:lastModifiedBy>
  <cp:lastPrinted>2025-01-30T11:24:31Z</cp:lastPrinted>
  <dcterms:created xsi:type="dcterms:W3CDTF">2025-01-29T13:48:22Z</dcterms:created>
  <dcterms:modified xsi:type="dcterms:W3CDTF">2025-01-30T11:25:04Z</dcterms:modified>
</cp:coreProperties>
</file>