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700" activeTab="0"/>
  </bookViews>
  <sheets>
    <sheet name="RENDICONTO FINANZIARIO GESTION" sheetId="1" r:id="rId1"/>
  </sheets>
  <definedNames/>
  <calcPr fullCalcOnLoad="1"/>
</workbook>
</file>

<file path=xl/sharedStrings.xml><?xml version="1.0" encoding="utf-8"?>
<sst xmlns="http://schemas.openxmlformats.org/spreadsheetml/2006/main" count="260" uniqueCount="231">
  <si>
    <t>Diritti di revisione parcelle</t>
  </si>
  <si>
    <t>Vendita albi ed Etichette</t>
  </si>
  <si>
    <t>Rimborsi da corsi di aggiornamento professionale obbligatorio</t>
  </si>
  <si>
    <t>Entrate diverse ed occasionali</t>
  </si>
  <si>
    <t>Alienazioni beni mobili e attrezzature</t>
  </si>
  <si>
    <t>Ritenute diverse</t>
  </si>
  <si>
    <t>Partite in sospeso</t>
  </si>
  <si>
    <t>Stipendi</t>
  </si>
  <si>
    <t>Manutenzione macchine ufficio e software</t>
  </si>
  <si>
    <t>Spese telefoniche e collegamenti telematici</t>
  </si>
  <si>
    <t>Consulenze e prestazioni professionali esterne</t>
  </si>
  <si>
    <t>Acquisto libri, abbonamenti e riviste</t>
  </si>
  <si>
    <t xml:space="preserve">Sponsorizzazioni e contribuzioni </t>
  </si>
  <si>
    <t>Interessi e spese passive bancarie</t>
  </si>
  <si>
    <t>Docenze e consulenze</t>
  </si>
  <si>
    <t>Materiale divulgativo e didattico</t>
  </si>
  <si>
    <t>Logistica e organizzazione eventi</t>
  </si>
  <si>
    <t>Segreteria organizzazione eventi</t>
  </si>
  <si>
    <t>Arbitrati, risarcimenti e spese legali</t>
  </si>
  <si>
    <t>Varie non classificabili</t>
  </si>
  <si>
    <t>IMMOBILIZZAZIONI TECNICHE</t>
  </si>
  <si>
    <t>Acquisto mobili e attrezzature Ufficio</t>
  </si>
  <si>
    <t>Acquisto software e licenze</t>
  </si>
  <si>
    <t>CODICE</t>
  </si>
  <si>
    <t>CONTO -  DESCRIZIONE</t>
  </si>
  <si>
    <t>01.001.0010</t>
  </si>
  <si>
    <t>Quote associative ordinarie</t>
  </si>
  <si>
    <t>01.001.0030</t>
  </si>
  <si>
    <t>01.001.0060</t>
  </si>
  <si>
    <t>01.001</t>
  </si>
  <si>
    <t>CONTRIBUTI A CARICO DEGLI ISCRITTI</t>
  </si>
  <si>
    <t>Tassa 1^ iscrizione</t>
  </si>
  <si>
    <t>Tassa di trasferimento</t>
  </si>
  <si>
    <t>ENTRATE DERIVANTI DA PRESTAZIONE DI SERVIZI AGLI ISCRITTI</t>
  </si>
  <si>
    <t>01.002</t>
  </si>
  <si>
    <t>01.002.0010</t>
  </si>
  <si>
    <t>01.002.0020</t>
  </si>
  <si>
    <t>01.002.0030</t>
  </si>
  <si>
    <t>01.002.0040</t>
  </si>
  <si>
    <t>Diritti per rilascio certificati</t>
  </si>
  <si>
    <t>01.003</t>
  </si>
  <si>
    <t>01.003.0010</t>
  </si>
  <si>
    <t>01.004</t>
  </si>
  <si>
    <t>01.004.0010</t>
  </si>
  <si>
    <t>ENTRATE NON CLASSIFICABILI IN ALTRE VOCI</t>
  </si>
  <si>
    <t>01.005</t>
  </si>
  <si>
    <t>01.005.0010</t>
  </si>
  <si>
    <t>Recuperi e rimborsi diversi</t>
  </si>
  <si>
    <t>TITOLO I  -  ENTRATE CORRENTI</t>
  </si>
  <si>
    <t>02.001.0010</t>
  </si>
  <si>
    <t>2</t>
  </si>
  <si>
    <t>TITOLO II - ENTRATE IN CONTO CAPITALE</t>
  </si>
  <si>
    <t>02.001</t>
  </si>
  <si>
    <t>ALIENAZIONE DI IMMOBILIZZAZIONI TECNICHE</t>
  </si>
  <si>
    <t>02.002</t>
  </si>
  <si>
    <t>IMMOBILIZZAZIONI TFR DIPENDENTI</t>
  </si>
  <si>
    <t>02.002.0010</t>
  </si>
  <si>
    <t>Fondo Assicurazione Zurich</t>
  </si>
  <si>
    <t>ENTRATE AVENTI NATURA DI PARTITE DI GIRO</t>
  </si>
  <si>
    <t>TITOLO III - PARTITE DI GIRO</t>
  </si>
  <si>
    <t>03.001</t>
  </si>
  <si>
    <t>03.001.0010</t>
  </si>
  <si>
    <t>03.001.0020</t>
  </si>
  <si>
    <t>03.001.0030</t>
  </si>
  <si>
    <t>03.001.0040</t>
  </si>
  <si>
    <t>Ritenute erariali sui redditi di lavoro dipendente</t>
  </si>
  <si>
    <t>Ritenute erariali sui redditi di lavoro autonomo</t>
  </si>
  <si>
    <t>Ritenute previdenziali e assistenziali dipendenti</t>
  </si>
  <si>
    <t>Ritenute previdenziali e assistenziali collaboratori</t>
  </si>
  <si>
    <t>TITOLO II  - ENTRATE IN CONTO CAPITALE</t>
  </si>
  <si>
    <t>TITOLO I  - ENTRATE CORRENTI</t>
  </si>
  <si>
    <t>TITOLO III - PARTITE DIGIRO</t>
  </si>
  <si>
    <t>RIEPILOGO COMPLESSIVO DEI TITOLI:</t>
  </si>
  <si>
    <t>TOTALE ENTRATE</t>
  </si>
  <si>
    <t>11.001</t>
  </si>
  <si>
    <t>USCITE PER ORGANI DELL'ENTE - CNI</t>
  </si>
  <si>
    <t>11.001.0010</t>
  </si>
  <si>
    <t>11.001.0020</t>
  </si>
  <si>
    <t>11.001.0030</t>
  </si>
  <si>
    <t>11.001.0040</t>
  </si>
  <si>
    <t>Congresso Nazionale</t>
  </si>
  <si>
    <t>Quote CNI</t>
  </si>
  <si>
    <t>11.002</t>
  </si>
  <si>
    <t>ONERI PER IL PERSONALE IN ATTIVITA' DI SERVIZIO</t>
  </si>
  <si>
    <t>11.002.0010</t>
  </si>
  <si>
    <t>11.002.0020</t>
  </si>
  <si>
    <t>11.002.0030</t>
  </si>
  <si>
    <t>Straordinari ed incentivi alla produttività</t>
  </si>
  <si>
    <t>Oneri previdenziali ed assistenziali a carico dell'Ente</t>
  </si>
  <si>
    <t>11.003</t>
  </si>
  <si>
    <t>11.003.0010</t>
  </si>
  <si>
    <t>11.003.0020</t>
  </si>
  <si>
    <t>11.003.0030</t>
  </si>
  <si>
    <t>11.003.0050</t>
  </si>
  <si>
    <t>11.003.0060</t>
  </si>
  <si>
    <t>11.003.0070</t>
  </si>
  <si>
    <t>11.003.0090</t>
  </si>
  <si>
    <t>11.003.0110</t>
  </si>
  <si>
    <t>11.003.0120</t>
  </si>
  <si>
    <t>Spese per Affitto locali Sede</t>
  </si>
  <si>
    <t>11.003.0100</t>
  </si>
  <si>
    <t>Spese di pulizia locali Sede</t>
  </si>
  <si>
    <t>Manutenzione uffici ed impianti</t>
  </si>
  <si>
    <t>11.003.0040</t>
  </si>
  <si>
    <t>Spese postali e spedizioni varie</t>
  </si>
  <si>
    <t>11.003.0080</t>
  </si>
  <si>
    <t>Materiali di consumo, cancelleria e varie</t>
  </si>
  <si>
    <t>Spese per l'energia elettrica, gas ed acqua</t>
  </si>
  <si>
    <t>Premi di assicurazione sede Ordine</t>
  </si>
  <si>
    <t>Servizio sicurezza RSPP</t>
  </si>
  <si>
    <t>ENTRATE</t>
  </si>
  <si>
    <t>USCITE</t>
  </si>
  <si>
    <t>11.004.0010</t>
  </si>
  <si>
    <t>11.004.0020</t>
  </si>
  <si>
    <t>11.004.0030</t>
  </si>
  <si>
    <t>11.004.0040</t>
  </si>
  <si>
    <t>11.004.0050</t>
  </si>
  <si>
    <t>Pubblicazione Albo Iscritti</t>
  </si>
  <si>
    <t>11.004.0060</t>
  </si>
  <si>
    <t>11.004.0070</t>
  </si>
  <si>
    <t>Spese per attività Commissioni Ordine</t>
  </si>
  <si>
    <t>11.004.0090</t>
  </si>
  <si>
    <t>11.004</t>
  </si>
  <si>
    <t>11.005</t>
  </si>
  <si>
    <t>11.005.0010</t>
  </si>
  <si>
    <t>11.005.0020</t>
  </si>
  <si>
    <t>Imposte, tasse e tributi vari Sede</t>
  </si>
  <si>
    <t>Spese e commissioni bancarie e postali</t>
  </si>
  <si>
    <t>11.006</t>
  </si>
  <si>
    <t>AGGGIORNAMENTO PROFESSIONALE OBBLIGATORIO ISCRITTI</t>
  </si>
  <si>
    <t>11.006.0010</t>
  </si>
  <si>
    <t>11.006.0020</t>
  </si>
  <si>
    <t>11.006.0030</t>
  </si>
  <si>
    <t>11.006.0040</t>
  </si>
  <si>
    <t>11.007</t>
  </si>
  <si>
    <t>SPESE NON CLASSIFICABILI IN ALTRE VOCI</t>
  </si>
  <si>
    <t>11.007.0010</t>
  </si>
  <si>
    <t>11.007.0020</t>
  </si>
  <si>
    <t>11.007.0030</t>
  </si>
  <si>
    <t>11.007.0040</t>
  </si>
  <si>
    <t>11</t>
  </si>
  <si>
    <t>TITOLO I - USCITE CORRENTI</t>
  </si>
  <si>
    <t>12.001.0010</t>
  </si>
  <si>
    <t>12.001.0020</t>
  </si>
  <si>
    <t>12.001.0030</t>
  </si>
  <si>
    <t xml:space="preserve">Impianti, reti e lavori Sede </t>
  </si>
  <si>
    <t>12.001</t>
  </si>
  <si>
    <t>Premio assicurazione TFR</t>
  </si>
  <si>
    <t>12</t>
  </si>
  <si>
    <t>TITOLO II - USCITE IN CONTO CAPITALE</t>
  </si>
  <si>
    <t>13.001.0010</t>
  </si>
  <si>
    <t>13.001.0020</t>
  </si>
  <si>
    <t>13.001.0030</t>
  </si>
  <si>
    <t>13.001.0040</t>
  </si>
  <si>
    <t>13.001.0050</t>
  </si>
  <si>
    <t>13.001.0060</t>
  </si>
  <si>
    <t>13.001.0070</t>
  </si>
  <si>
    <t>USCITE AVENTI NATURA DI PARTITE DI GIRO</t>
  </si>
  <si>
    <t>13</t>
  </si>
  <si>
    <t>TITOLO I  - USCITE CORRENTI</t>
  </si>
  <si>
    <t>TITOLO II  - USCITE IN CONTO CAPITALE</t>
  </si>
  <si>
    <t>POSTE CORRETTIVE E COMPENSATIVE DI SPESE CORRENTI</t>
  </si>
  <si>
    <t>11.002.0040</t>
  </si>
  <si>
    <t>11.005.0030</t>
  </si>
  <si>
    <t>ONERI FINANZIARI E TRIBUTARI</t>
  </si>
  <si>
    <t>AGGIORNAMENTO PROFESSIONALE OBBLIGATORIO - RIMBORSO DA ISCRITTI</t>
  </si>
  <si>
    <t>03.001.0050</t>
  </si>
  <si>
    <t>03.001.0060</t>
  </si>
  <si>
    <t>03.001.0070</t>
  </si>
  <si>
    <t>Rimborso di somme pagate per conto terzi</t>
  </si>
  <si>
    <t>Fondo di riserva (attivo di cassa per anno)</t>
  </si>
  <si>
    <t>USCITE PER PRESTAZIONI ISTITUZIONALI</t>
  </si>
  <si>
    <t>Rimborso contributo Iscritti</t>
  </si>
  <si>
    <t>Rimborso iscritti partecipazione cena sociale</t>
  </si>
  <si>
    <t>CONTO - DESCRIZIONE</t>
  </si>
  <si>
    <t>TOTALE</t>
  </si>
  <si>
    <t>TOTALE GENERALE</t>
  </si>
  <si>
    <t>SOMME IMPEGNATE</t>
  </si>
  <si>
    <t>SOMME DA PAGARE</t>
  </si>
  <si>
    <t xml:space="preserve">SOMME PAGATE </t>
  </si>
  <si>
    <t>SOMME PAGATE</t>
  </si>
  <si>
    <t>SOMME ACCERTATE</t>
  </si>
  <si>
    <t>SOMME RISCOSSE</t>
  </si>
  <si>
    <t>SOMME DA RISCUOTERE</t>
  </si>
  <si>
    <t>01.004.0020</t>
  </si>
  <si>
    <t>Rimborsi per attività Federazione Ordini Ingegneri dell'Umbria</t>
  </si>
  <si>
    <t>11.001.0050</t>
  </si>
  <si>
    <t>11.001.0060</t>
  </si>
  <si>
    <t>Spese per il funzionamento del Consiglio di Disciplina</t>
  </si>
  <si>
    <t>Spese per attività Federazione Ordini Ingegneri dell'Umbria</t>
  </si>
  <si>
    <t>11.002.0090</t>
  </si>
  <si>
    <t>11.004.0100</t>
  </si>
  <si>
    <t>Borse di studio</t>
  </si>
  <si>
    <t>Spese per timbri, distintivi, cena premiazione Iscritti, ecc..</t>
  </si>
  <si>
    <t>Ritenute erariali su redditi di lavoro dipendente</t>
  </si>
  <si>
    <t>Ritenute erariali su redditi di lavoro autonomo</t>
  </si>
  <si>
    <t xml:space="preserve">TOTALE USCITE                                                               </t>
  </si>
  <si>
    <t>Spese per corsi sicurezza e accertamenti sanitari per personale dipendente</t>
  </si>
  <si>
    <t>03.001.0090</t>
  </si>
  <si>
    <t>IVA Split Payment</t>
  </si>
  <si>
    <t>13.001.0090</t>
  </si>
  <si>
    <t>11.004.0091</t>
  </si>
  <si>
    <t>Spese per attività istituzionali effettuate con Bancomat e/o Carta di Credito</t>
  </si>
  <si>
    <t>Avanzo di amministrazione dell'esercizio</t>
  </si>
  <si>
    <t>01.003.0020</t>
  </si>
  <si>
    <t>Interessi attivi su conti correnti bancari</t>
  </si>
  <si>
    <t>11.002.0070</t>
  </si>
  <si>
    <t>IRAP ed imposta sostitutiva TFR</t>
  </si>
  <si>
    <t>13.001</t>
  </si>
  <si>
    <t>01.005.0040</t>
  </si>
  <si>
    <t>01.005.0020</t>
  </si>
  <si>
    <t>Contributi per attività culturali e commemorative</t>
  </si>
  <si>
    <t>Rimborsi ai Consiglieri e Presidente</t>
  </si>
  <si>
    <t>Premio di assicurazione Consiglieri dell'Ordine e Consiglieri di Disciplina</t>
  </si>
  <si>
    <t>Spese condominiali e registrazione contratto</t>
  </si>
  <si>
    <t>Stampa e spedizione INGENIUM</t>
  </si>
  <si>
    <t>Quote iscrizione:Consulta, C.S. Mastrodicasa, RPT, UNI</t>
  </si>
  <si>
    <t>11.004.0110</t>
  </si>
  <si>
    <t>Spese per attività culturali e commemorative</t>
  </si>
  <si>
    <t>SPESE PER FUNZIONAMENTO UFFICIO</t>
  </si>
  <si>
    <t>RENDICONTO FINANZIARIO COMPETENZA ANNO 2021 - APPROVATO NELLA SEDUTA DEL CONSIGLIO DEL 26 APRILE 2022</t>
  </si>
  <si>
    <t>11.002.0060</t>
  </si>
  <si>
    <t>Contributo annuale ARAN</t>
  </si>
  <si>
    <t>11.003.0200</t>
  </si>
  <si>
    <t>Spese per commissioni incasso PagoPA</t>
  </si>
  <si>
    <t>Spese per Commissione seggio elettorale (Notaio, Presidente, V.Presidente, Segretario, 2 Scrutatori)</t>
  </si>
  <si>
    <t>PREVISIONI DEFINITIVE ANNO 2021 CON VARIAZIONI</t>
  </si>
  <si>
    <t>Utilizzo avanzo amministrazione iniziale</t>
  </si>
  <si>
    <r>
      <t xml:space="preserve">RENDICONTO FINANZIARIO COMPETENZA ANNO 2021 - APPROVATO NELLA SEDUTA DEL CONSIGLIO                                DEL 26 APRILE </t>
    </r>
    <r>
      <rPr>
        <b/>
        <i/>
        <sz val="12"/>
        <rFont val="Calibri"/>
        <family val="2"/>
      </rPr>
      <t>2022</t>
    </r>
  </si>
  <si>
    <r>
      <t xml:space="preserve">RENDICONTO FINANZIARIO COMPETENZA ANNO 2021 - APPROVATO NELLA SEDUTA DEL CONSIGLIO                                                       DEL 26 APRILE </t>
    </r>
    <r>
      <rPr>
        <b/>
        <i/>
        <sz val="12"/>
        <rFont val="Calibri"/>
        <family val="2"/>
      </rPr>
      <t>2022</t>
    </r>
  </si>
  <si>
    <r>
      <t xml:space="preserve">RENDICONTO FINANZIARIO COMPETENZA ANNO 2021 - APPROVATO NELLA SEDUTA DEL CONSIGLIO                                                           DEL 26 APRILE </t>
    </r>
    <r>
      <rPr>
        <b/>
        <i/>
        <sz val="12"/>
        <rFont val="Calibri"/>
        <family val="2"/>
      </rPr>
      <t>2022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</si>
</sst>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&quot;€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i/>
      <sz val="11"/>
      <color indexed="6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36"/>
      <name val="Calibri"/>
      <family val="2"/>
    </font>
    <font>
      <i/>
      <sz val="11"/>
      <color indexed="36"/>
      <name val="Calibri"/>
      <family val="2"/>
    </font>
    <font>
      <b/>
      <i/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C0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rgb="FFC00000"/>
      <name val="Calibri"/>
      <family val="2"/>
    </font>
    <font>
      <sz val="12"/>
      <color theme="1"/>
      <name val="Calibri"/>
      <family val="2"/>
    </font>
    <font>
      <b/>
      <i/>
      <sz val="12"/>
      <color theme="9" tint="-0.4999699890613556"/>
      <name val="Calibri"/>
      <family val="2"/>
    </font>
    <font>
      <b/>
      <sz val="8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rgb="FF7030A0"/>
      <name val="Calibri"/>
      <family val="2"/>
    </font>
    <font>
      <i/>
      <sz val="11"/>
      <color rgb="FF7030A0"/>
      <name val="Calibri"/>
      <family val="2"/>
    </font>
    <font>
      <b/>
      <i/>
      <sz val="11"/>
      <color rgb="FF00B0F0"/>
      <name val="Calibri"/>
      <family val="2"/>
    </font>
    <font>
      <i/>
      <sz val="11"/>
      <color rgb="FF00B0F0"/>
      <name val="Calibri"/>
      <family val="2"/>
    </font>
    <font>
      <b/>
      <i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4">
    <xf numFmtId="0" fontId="0" fillId="0" borderId="0" xfId="0" applyFont="1" applyAlignment="1">
      <alignment/>
    </xf>
    <xf numFmtId="170" fontId="69" fillId="0" borderId="0" xfId="61" applyFont="1" applyBorder="1" applyAlignment="1">
      <alignment/>
    </xf>
    <xf numFmtId="0" fontId="70" fillId="0" borderId="0" xfId="0" applyFont="1" applyAlignment="1">
      <alignment/>
    </xf>
    <xf numFmtId="9" fontId="69" fillId="0" borderId="0" xfId="50" applyFont="1" applyFill="1" applyBorder="1" applyAlignment="1">
      <alignment/>
    </xf>
    <xf numFmtId="49" fontId="69" fillId="0" borderId="1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69" fillId="0" borderId="0" xfId="0" applyFont="1" applyBorder="1" applyAlignment="1">
      <alignment/>
    </xf>
    <xf numFmtId="0" fontId="69" fillId="0" borderId="12" xfId="0" applyFont="1" applyBorder="1" applyAlignment="1">
      <alignment/>
    </xf>
    <xf numFmtId="170" fontId="69" fillId="0" borderId="13" xfId="61" applyFont="1" applyBorder="1" applyAlignment="1">
      <alignment/>
    </xf>
    <xf numFmtId="9" fontId="69" fillId="0" borderId="14" xfId="50" applyFont="1" applyFill="1" applyBorder="1" applyAlignment="1">
      <alignment/>
    </xf>
    <xf numFmtId="49" fontId="69" fillId="33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9" fontId="69" fillId="0" borderId="15" xfId="50" applyFont="1" applyFill="1" applyBorder="1" applyAlignment="1">
      <alignment/>
    </xf>
    <xf numFmtId="172" fontId="69" fillId="0" borderId="10" xfId="0" applyNumberFormat="1" applyFont="1" applyBorder="1" applyAlignment="1">
      <alignment/>
    </xf>
    <xf numFmtId="0" fontId="69" fillId="0" borderId="13" xfId="0" applyFont="1" applyBorder="1" applyAlignment="1">
      <alignment/>
    </xf>
    <xf numFmtId="49" fontId="69" fillId="0" borderId="16" xfId="0" applyNumberFormat="1" applyFont="1" applyBorder="1" applyAlignment="1">
      <alignment/>
    </xf>
    <xf numFmtId="9" fontId="69" fillId="0" borderId="17" xfId="50" applyFont="1" applyFill="1" applyBorder="1" applyAlignment="1">
      <alignment/>
    </xf>
    <xf numFmtId="170" fontId="69" fillId="0" borderId="17" xfId="61" applyFont="1" applyBorder="1" applyAlignment="1">
      <alignment/>
    </xf>
    <xf numFmtId="0" fontId="70" fillId="33" borderId="17" xfId="0" applyFont="1" applyFill="1" applyBorder="1" applyAlignment="1">
      <alignment/>
    </xf>
    <xf numFmtId="0" fontId="0" fillId="33" borderId="0" xfId="0" applyFill="1" applyAlignment="1">
      <alignment/>
    </xf>
    <xf numFmtId="0" fontId="71" fillId="33" borderId="17" xfId="0" applyFont="1" applyFill="1" applyBorder="1" applyAlignment="1">
      <alignment/>
    </xf>
    <xf numFmtId="172" fontId="69" fillId="33" borderId="10" xfId="0" applyNumberFormat="1" applyFont="1" applyFill="1" applyBorder="1" applyAlignment="1">
      <alignment/>
    </xf>
    <xf numFmtId="172" fontId="72" fillId="33" borderId="17" xfId="0" applyNumberFormat="1" applyFont="1" applyFill="1" applyBorder="1" applyAlignment="1">
      <alignment/>
    </xf>
    <xf numFmtId="49" fontId="26" fillId="33" borderId="10" xfId="0" applyNumberFormat="1" applyFont="1" applyFill="1" applyBorder="1" applyAlignment="1">
      <alignment/>
    </xf>
    <xf numFmtId="49" fontId="26" fillId="33" borderId="18" xfId="0" applyNumberFormat="1" applyFont="1" applyFill="1" applyBorder="1" applyAlignment="1">
      <alignment/>
    </xf>
    <xf numFmtId="0" fontId="26" fillId="33" borderId="17" xfId="0" applyFont="1" applyFill="1" applyBorder="1" applyAlignment="1">
      <alignment/>
    </xf>
    <xf numFmtId="172" fontId="26" fillId="33" borderId="10" xfId="0" applyNumberFormat="1" applyFont="1" applyFill="1" applyBorder="1" applyAlignment="1">
      <alignment/>
    </xf>
    <xf numFmtId="172" fontId="26" fillId="33" borderId="18" xfId="0" applyNumberFormat="1" applyFont="1" applyFill="1" applyBorder="1" applyAlignment="1">
      <alignment/>
    </xf>
    <xf numFmtId="0" fontId="71" fillId="33" borderId="19" xfId="0" applyFont="1" applyFill="1" applyBorder="1" applyAlignment="1">
      <alignment horizontal="left"/>
    </xf>
    <xf numFmtId="0" fontId="70" fillId="33" borderId="0" xfId="0" applyFont="1" applyFill="1" applyAlignment="1">
      <alignment/>
    </xf>
    <xf numFmtId="172" fontId="0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73" fillId="33" borderId="0" xfId="0" applyFont="1" applyFill="1" applyBorder="1" applyAlignment="1">
      <alignment horizontal="left"/>
    </xf>
    <xf numFmtId="172" fontId="73" fillId="33" borderId="0" xfId="61" applyNumberFormat="1" applyFont="1" applyFill="1" applyBorder="1" applyAlignment="1">
      <alignment/>
    </xf>
    <xf numFmtId="49" fontId="69" fillId="0" borderId="18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170" fontId="26" fillId="0" borderId="17" xfId="61" applyFont="1" applyBorder="1" applyAlignment="1">
      <alignment/>
    </xf>
    <xf numFmtId="0" fontId="26" fillId="0" borderId="17" xfId="0" applyFont="1" applyBorder="1" applyAlignment="1">
      <alignment/>
    </xf>
    <xf numFmtId="0" fontId="70" fillId="33" borderId="17" xfId="0" applyFont="1" applyFill="1" applyBorder="1" applyAlignment="1">
      <alignment horizontal="center"/>
    </xf>
    <xf numFmtId="0" fontId="69" fillId="33" borderId="17" xfId="0" applyFont="1" applyFill="1" applyBorder="1" applyAlignment="1">
      <alignment/>
    </xf>
    <xf numFmtId="172" fontId="69" fillId="33" borderId="18" xfId="0" applyNumberFormat="1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172" fontId="29" fillId="0" borderId="0" xfId="61" applyNumberFormat="1" applyFont="1" applyBorder="1" applyAlignment="1">
      <alignment/>
    </xf>
    <xf numFmtId="49" fontId="70" fillId="33" borderId="10" xfId="0" applyNumberFormat="1" applyFont="1" applyFill="1" applyBorder="1" applyAlignment="1">
      <alignment/>
    </xf>
    <xf numFmtId="172" fontId="74" fillId="33" borderId="10" xfId="0" applyNumberFormat="1" applyFont="1" applyFill="1" applyBorder="1" applyAlignment="1">
      <alignment/>
    </xf>
    <xf numFmtId="172" fontId="73" fillId="33" borderId="0" xfId="0" applyNumberFormat="1" applyFont="1" applyFill="1" applyBorder="1" applyAlignment="1">
      <alignment/>
    </xf>
    <xf numFmtId="172" fontId="69" fillId="33" borderId="20" xfId="0" applyNumberFormat="1" applyFont="1" applyFill="1" applyBorder="1" applyAlignment="1">
      <alignment/>
    </xf>
    <xf numFmtId="172" fontId="75" fillId="33" borderId="0" xfId="0" applyNumberFormat="1" applyFont="1" applyFill="1" applyBorder="1" applyAlignment="1">
      <alignment/>
    </xf>
    <xf numFmtId="172" fontId="69" fillId="0" borderId="17" xfId="0" applyNumberFormat="1" applyFont="1" applyBorder="1" applyAlignment="1">
      <alignment/>
    </xf>
    <xf numFmtId="172" fontId="69" fillId="0" borderId="15" xfId="0" applyNumberFormat="1" applyFont="1" applyBorder="1" applyAlignment="1">
      <alignment/>
    </xf>
    <xf numFmtId="172" fontId="69" fillId="0" borderId="20" xfId="0" applyNumberFormat="1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5" xfId="0" applyFont="1" applyBorder="1" applyAlignment="1">
      <alignment/>
    </xf>
    <xf numFmtId="172" fontId="69" fillId="33" borderId="20" xfId="0" applyNumberFormat="1" applyFont="1" applyFill="1" applyBorder="1" applyAlignment="1">
      <alignment/>
    </xf>
    <xf numFmtId="172" fontId="69" fillId="0" borderId="20" xfId="0" applyNumberFormat="1" applyFont="1" applyBorder="1" applyAlignment="1">
      <alignment/>
    </xf>
    <xf numFmtId="172" fontId="26" fillId="33" borderId="20" xfId="0" applyNumberFormat="1" applyFont="1" applyFill="1" applyBorder="1" applyAlignment="1">
      <alignment/>
    </xf>
    <xf numFmtId="172" fontId="69" fillId="0" borderId="17" xfId="0" applyNumberFormat="1" applyFont="1" applyBorder="1" applyAlignment="1">
      <alignment/>
    </xf>
    <xf numFmtId="172" fontId="70" fillId="0" borderId="17" xfId="0" applyNumberFormat="1" applyFont="1" applyBorder="1" applyAlignment="1">
      <alignment/>
    </xf>
    <xf numFmtId="172" fontId="75" fillId="33" borderId="11" xfId="61" applyNumberFormat="1" applyFont="1" applyFill="1" applyBorder="1" applyAlignment="1">
      <alignment/>
    </xf>
    <xf numFmtId="172" fontId="73" fillId="33" borderId="11" xfId="61" applyNumberFormat="1" applyFont="1" applyFill="1" applyBorder="1" applyAlignment="1">
      <alignment/>
    </xf>
    <xf numFmtId="166" fontId="70" fillId="33" borderId="15" xfId="61" applyNumberFormat="1" applyFont="1" applyFill="1" applyBorder="1" applyAlignment="1">
      <alignment horizontal="right"/>
    </xf>
    <xf numFmtId="170" fontId="69" fillId="0" borderId="15" xfId="61" applyFont="1" applyBorder="1" applyAlignment="1">
      <alignment/>
    </xf>
    <xf numFmtId="49" fontId="70" fillId="34" borderId="10" xfId="0" applyNumberFormat="1" applyFont="1" applyFill="1" applyBorder="1" applyAlignment="1">
      <alignment/>
    </xf>
    <xf numFmtId="0" fontId="70" fillId="34" borderId="17" xfId="0" applyFont="1" applyFill="1" applyBorder="1" applyAlignment="1">
      <alignment/>
    </xf>
    <xf numFmtId="0" fontId="70" fillId="34" borderId="17" xfId="0" applyFont="1" applyFill="1" applyBorder="1" applyAlignment="1">
      <alignment horizontal="center"/>
    </xf>
    <xf numFmtId="172" fontId="33" fillId="34" borderId="20" xfId="0" applyNumberFormat="1" applyFont="1" applyFill="1" applyBorder="1" applyAlignment="1">
      <alignment/>
    </xf>
    <xf numFmtId="172" fontId="74" fillId="34" borderId="20" xfId="0" applyNumberFormat="1" applyFont="1" applyFill="1" applyBorder="1" applyAlignment="1">
      <alignment/>
    </xf>
    <xf numFmtId="0" fontId="70" fillId="34" borderId="20" xfId="0" applyFont="1" applyFill="1" applyBorder="1" applyAlignment="1">
      <alignment/>
    </xf>
    <xf numFmtId="0" fontId="70" fillId="34" borderId="15" xfId="0" applyFont="1" applyFill="1" applyBorder="1" applyAlignment="1">
      <alignment/>
    </xf>
    <xf numFmtId="49" fontId="70" fillId="34" borderId="16" xfId="0" applyNumberFormat="1" applyFont="1" applyFill="1" applyBorder="1" applyAlignment="1">
      <alignment/>
    </xf>
    <xf numFmtId="170" fontId="69" fillId="34" borderId="17" xfId="61" applyFont="1" applyFill="1" applyBorder="1" applyAlignment="1">
      <alignment/>
    </xf>
    <xf numFmtId="9" fontId="69" fillId="34" borderId="17" xfId="50" applyFont="1" applyFill="1" applyBorder="1" applyAlignment="1">
      <alignment/>
    </xf>
    <xf numFmtId="172" fontId="74" fillId="34" borderId="21" xfId="0" applyNumberFormat="1" applyFont="1" applyFill="1" applyBorder="1" applyAlignment="1">
      <alignment/>
    </xf>
    <xf numFmtId="172" fontId="74" fillId="34" borderId="10" xfId="0" applyNumberFormat="1" applyFont="1" applyFill="1" applyBorder="1" applyAlignment="1">
      <alignment/>
    </xf>
    <xf numFmtId="0" fontId="75" fillId="33" borderId="0" xfId="0" applyFont="1" applyFill="1" applyBorder="1" applyAlignment="1">
      <alignment horizontal="left"/>
    </xf>
    <xf numFmtId="172" fontId="69" fillId="0" borderId="10" xfId="0" applyNumberFormat="1" applyFont="1" applyBorder="1" applyAlignment="1">
      <alignment/>
    </xf>
    <xf numFmtId="49" fontId="69" fillId="33" borderId="20" xfId="0" applyNumberFormat="1" applyFont="1" applyFill="1" applyBorder="1" applyAlignment="1">
      <alignment/>
    </xf>
    <xf numFmtId="0" fontId="76" fillId="35" borderId="17" xfId="0" applyFont="1" applyFill="1" applyBorder="1" applyAlignment="1">
      <alignment horizontal="left"/>
    </xf>
    <xf numFmtId="0" fontId="76" fillId="36" borderId="12" xfId="0" applyFont="1" applyFill="1" applyBorder="1" applyAlignment="1">
      <alignment horizontal="left"/>
    </xf>
    <xf numFmtId="0" fontId="76" fillId="36" borderId="13" xfId="0" applyFont="1" applyFill="1" applyBorder="1" applyAlignment="1">
      <alignment horizontal="left"/>
    </xf>
    <xf numFmtId="0" fontId="76" fillId="36" borderId="14" xfId="0" applyFont="1" applyFill="1" applyBorder="1" applyAlignment="1">
      <alignment horizontal="left"/>
    </xf>
    <xf numFmtId="0" fontId="76" fillId="36" borderId="10" xfId="0" applyFont="1" applyFill="1" applyBorder="1" applyAlignment="1">
      <alignment horizontal="left"/>
    </xf>
    <xf numFmtId="0" fontId="76" fillId="35" borderId="17" xfId="0" applyFont="1" applyFill="1" applyBorder="1" applyAlignment="1">
      <alignment/>
    </xf>
    <xf numFmtId="172" fontId="66" fillId="35" borderId="20" xfId="0" applyNumberFormat="1" applyFont="1" applyFill="1" applyBorder="1" applyAlignment="1">
      <alignment/>
    </xf>
    <xf numFmtId="0" fontId="76" fillId="36" borderId="20" xfId="0" applyFont="1" applyFill="1" applyBorder="1" applyAlignment="1">
      <alignment horizontal="left"/>
    </xf>
    <xf numFmtId="0" fontId="76" fillId="36" borderId="17" xfId="0" applyFont="1" applyFill="1" applyBorder="1" applyAlignment="1">
      <alignment horizontal="left"/>
    </xf>
    <xf numFmtId="172" fontId="66" fillId="35" borderId="17" xfId="0" applyNumberFormat="1" applyFont="1" applyFill="1" applyBorder="1" applyAlignment="1">
      <alignment/>
    </xf>
    <xf numFmtId="172" fontId="66" fillId="35" borderId="15" xfId="61" applyNumberFormat="1" applyFont="1" applyFill="1" applyBorder="1" applyAlignment="1">
      <alignment/>
    </xf>
    <xf numFmtId="49" fontId="76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7" fillId="35" borderId="17" xfId="0" applyFont="1" applyFill="1" applyBorder="1" applyAlignment="1">
      <alignment horizontal="center"/>
    </xf>
    <xf numFmtId="172" fontId="30" fillId="33" borderId="17" xfId="0" applyNumberFormat="1" applyFont="1" applyFill="1" applyBorder="1" applyAlignment="1">
      <alignment/>
    </xf>
    <xf numFmtId="49" fontId="26" fillId="0" borderId="18" xfId="0" applyNumberFormat="1" applyFont="1" applyBorder="1" applyAlignment="1">
      <alignment/>
    </xf>
    <xf numFmtId="170" fontId="26" fillId="0" borderId="13" xfId="61" applyFont="1" applyBorder="1" applyAlignment="1">
      <alignment/>
    </xf>
    <xf numFmtId="9" fontId="26" fillId="0" borderId="14" xfId="50" applyFont="1" applyFill="1" applyBorder="1" applyAlignment="1">
      <alignment/>
    </xf>
    <xf numFmtId="49" fontId="36" fillId="34" borderId="10" xfId="0" applyNumberFormat="1" applyFont="1" applyFill="1" applyBorder="1" applyAlignment="1">
      <alignment/>
    </xf>
    <xf numFmtId="0" fontId="36" fillId="34" borderId="20" xfId="0" applyFont="1" applyFill="1" applyBorder="1" applyAlignment="1">
      <alignment horizontal="left"/>
    </xf>
    <xf numFmtId="170" fontId="36" fillId="34" borderId="13" xfId="61" applyFont="1" applyFill="1" applyBorder="1" applyAlignment="1">
      <alignment/>
    </xf>
    <xf numFmtId="9" fontId="36" fillId="34" borderId="15" xfId="50" applyFont="1" applyFill="1" applyBorder="1" applyAlignment="1">
      <alignment/>
    </xf>
    <xf numFmtId="172" fontId="69" fillId="0" borderId="0" xfId="61" applyNumberFormat="1" applyFont="1" applyBorder="1" applyAlignment="1">
      <alignment/>
    </xf>
    <xf numFmtId="172" fontId="69" fillId="0" borderId="15" xfId="61" applyNumberFormat="1" applyFont="1" applyBorder="1" applyAlignment="1">
      <alignment/>
    </xf>
    <xf numFmtId="172" fontId="75" fillId="33" borderId="0" xfId="61" applyNumberFormat="1" applyFont="1" applyFill="1" applyBorder="1" applyAlignment="1">
      <alignment/>
    </xf>
    <xf numFmtId="172" fontId="0" fillId="33" borderId="0" xfId="61" applyNumberFormat="1" applyFont="1" applyFill="1" applyBorder="1" applyAlignment="1">
      <alignment/>
    </xf>
    <xf numFmtId="172" fontId="0" fillId="33" borderId="22" xfId="0" applyNumberFormat="1" applyFont="1" applyFill="1" applyBorder="1" applyAlignment="1">
      <alignment/>
    </xf>
    <xf numFmtId="172" fontId="75" fillId="33" borderId="22" xfId="0" applyNumberFormat="1" applyFont="1" applyFill="1" applyBorder="1" applyAlignment="1">
      <alignment/>
    </xf>
    <xf numFmtId="172" fontId="73" fillId="33" borderId="22" xfId="0" applyNumberFormat="1" applyFont="1" applyFill="1" applyBorder="1" applyAlignment="1">
      <alignment/>
    </xf>
    <xf numFmtId="0" fontId="76" fillId="33" borderId="0" xfId="0" applyFont="1" applyFill="1" applyBorder="1" applyAlignment="1">
      <alignment wrapText="1"/>
    </xf>
    <xf numFmtId="172" fontId="73" fillId="33" borderId="0" xfId="0" applyNumberFormat="1" applyFont="1" applyFill="1" applyBorder="1" applyAlignment="1">
      <alignment wrapText="1"/>
    </xf>
    <xf numFmtId="172" fontId="75" fillId="33" borderId="18" xfId="0" applyNumberFormat="1" applyFont="1" applyFill="1" applyBorder="1" applyAlignment="1">
      <alignment/>
    </xf>
    <xf numFmtId="172" fontId="75" fillId="33" borderId="13" xfId="0" applyNumberFormat="1" applyFont="1" applyFill="1" applyBorder="1" applyAlignment="1">
      <alignment/>
    </xf>
    <xf numFmtId="172" fontId="75" fillId="33" borderId="13" xfId="61" applyNumberFormat="1" applyFont="1" applyFill="1" applyBorder="1" applyAlignment="1">
      <alignment/>
    </xf>
    <xf numFmtId="172" fontId="75" fillId="33" borderId="14" xfId="61" applyNumberFormat="1" applyFont="1" applyFill="1" applyBorder="1" applyAlignment="1">
      <alignment/>
    </xf>
    <xf numFmtId="49" fontId="71" fillId="37" borderId="20" xfId="0" applyNumberFormat="1" applyFont="1" applyFill="1" applyBorder="1" applyAlignment="1">
      <alignment/>
    </xf>
    <xf numFmtId="0" fontId="71" fillId="37" borderId="17" xfId="0" applyFont="1" applyFill="1" applyBorder="1" applyAlignment="1">
      <alignment/>
    </xf>
    <xf numFmtId="172" fontId="72" fillId="37" borderId="15" xfId="61" applyNumberFormat="1" applyFont="1" applyFill="1" applyBorder="1" applyAlignment="1">
      <alignment/>
    </xf>
    <xf numFmtId="49" fontId="70" fillId="38" borderId="10" xfId="0" applyNumberFormat="1" applyFont="1" applyFill="1" applyBorder="1" applyAlignment="1">
      <alignment/>
    </xf>
    <xf numFmtId="0" fontId="70" fillId="38" borderId="17" xfId="0" applyFont="1" applyFill="1" applyBorder="1" applyAlignment="1">
      <alignment/>
    </xf>
    <xf numFmtId="0" fontId="70" fillId="38" borderId="17" xfId="0" applyFont="1" applyFill="1" applyBorder="1" applyAlignment="1">
      <alignment horizontal="center"/>
    </xf>
    <xf numFmtId="172" fontId="74" fillId="38" borderId="20" xfId="0" applyNumberFormat="1" applyFont="1" applyFill="1" applyBorder="1" applyAlignment="1">
      <alignment/>
    </xf>
    <xf numFmtId="0" fontId="27" fillId="33" borderId="17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0" fontId="78" fillId="33" borderId="20" xfId="0" applyFont="1" applyFill="1" applyBorder="1" applyAlignment="1">
      <alignment horizontal="left"/>
    </xf>
    <xf numFmtId="0" fontId="79" fillId="0" borderId="17" xfId="0" applyFont="1" applyBorder="1" applyAlignment="1">
      <alignment/>
    </xf>
    <xf numFmtId="0" fontId="80" fillId="0" borderId="15" xfId="0" applyFont="1" applyBorder="1" applyAlignment="1">
      <alignment/>
    </xf>
    <xf numFmtId="172" fontId="73" fillId="33" borderId="17" xfId="0" applyNumberFormat="1" applyFont="1" applyFill="1" applyBorder="1" applyAlignment="1">
      <alignment/>
    </xf>
    <xf numFmtId="172" fontId="73" fillId="33" borderId="20" xfId="0" applyNumberFormat="1" applyFont="1" applyFill="1" applyBorder="1" applyAlignment="1">
      <alignment/>
    </xf>
    <xf numFmtId="172" fontId="30" fillId="33" borderId="20" xfId="0" applyNumberFormat="1" applyFont="1" applyFill="1" applyBorder="1" applyAlignment="1">
      <alignment/>
    </xf>
    <xf numFmtId="172" fontId="26" fillId="0" borderId="20" xfId="0" applyNumberFormat="1" applyFont="1" applyBorder="1" applyAlignment="1">
      <alignment/>
    </xf>
    <xf numFmtId="172" fontId="66" fillId="35" borderId="13" xfId="0" applyNumberFormat="1" applyFont="1" applyFill="1" applyBorder="1" applyAlignment="1">
      <alignment/>
    </xf>
    <xf numFmtId="172" fontId="66" fillId="35" borderId="12" xfId="0" applyNumberFormat="1" applyFont="1" applyFill="1" applyBorder="1" applyAlignment="1">
      <alignment/>
    </xf>
    <xf numFmtId="172" fontId="40" fillId="35" borderId="14" xfId="0" applyNumberFormat="1" applyFont="1" applyFill="1" applyBorder="1" applyAlignment="1">
      <alignment/>
    </xf>
    <xf numFmtId="170" fontId="30" fillId="33" borderId="17" xfId="61" applyFont="1" applyFill="1" applyBorder="1" applyAlignment="1">
      <alignment horizontal="center"/>
    </xf>
    <xf numFmtId="170" fontId="30" fillId="33" borderId="15" xfId="61" applyFont="1" applyFill="1" applyBorder="1" applyAlignment="1">
      <alignment horizontal="center"/>
    </xf>
    <xf numFmtId="172" fontId="66" fillId="35" borderId="20" xfId="0" applyNumberFormat="1" applyFont="1" applyFill="1" applyBorder="1" applyAlignment="1">
      <alignment/>
    </xf>
    <xf numFmtId="172" fontId="26" fillId="0" borderId="20" xfId="0" applyNumberFormat="1" applyFont="1" applyBorder="1" applyAlignment="1">
      <alignment/>
    </xf>
    <xf numFmtId="172" fontId="26" fillId="0" borderId="15" xfId="0" applyNumberFormat="1" applyFont="1" applyBorder="1" applyAlignment="1">
      <alignment/>
    </xf>
    <xf numFmtId="172" fontId="26" fillId="0" borderId="23" xfId="0" applyNumberFormat="1" applyFont="1" applyBorder="1" applyAlignment="1">
      <alignment/>
    </xf>
    <xf numFmtId="172" fontId="69" fillId="0" borderId="12" xfId="0" applyNumberFormat="1" applyFont="1" applyBorder="1" applyAlignment="1">
      <alignment/>
    </xf>
    <xf numFmtId="172" fontId="33" fillId="34" borderId="20" xfId="0" applyNumberFormat="1" applyFont="1" applyFill="1" applyBorder="1" applyAlignment="1">
      <alignment/>
    </xf>
    <xf numFmtId="166" fontId="33" fillId="34" borderId="17" xfId="61" applyNumberFormat="1" applyFont="1" applyFill="1" applyBorder="1" applyAlignment="1">
      <alignment/>
    </xf>
    <xf numFmtId="172" fontId="33" fillId="34" borderId="15" xfId="0" applyNumberFormat="1" applyFont="1" applyFill="1" applyBorder="1" applyAlignment="1">
      <alignment/>
    </xf>
    <xf numFmtId="172" fontId="69" fillId="0" borderId="21" xfId="0" applyNumberFormat="1" applyFont="1" applyBorder="1" applyAlignment="1">
      <alignment/>
    </xf>
    <xf numFmtId="166" fontId="69" fillId="0" borderId="13" xfId="61" applyNumberFormat="1" applyFont="1" applyBorder="1" applyAlignment="1">
      <alignment/>
    </xf>
    <xf numFmtId="172" fontId="26" fillId="0" borderId="14" xfId="0" applyNumberFormat="1" applyFont="1" applyBorder="1" applyAlignment="1">
      <alignment/>
    </xf>
    <xf numFmtId="172" fontId="26" fillId="0" borderId="20" xfId="0" applyNumberFormat="1" applyFont="1" applyBorder="1" applyAlignment="1">
      <alignment horizontal="right"/>
    </xf>
    <xf numFmtId="172" fontId="74" fillId="34" borderId="20" xfId="0" applyNumberFormat="1" applyFont="1" applyFill="1" applyBorder="1" applyAlignment="1">
      <alignment/>
    </xf>
    <xf numFmtId="172" fontId="26" fillId="34" borderId="15" xfId="0" applyNumberFormat="1" applyFont="1" applyFill="1" applyBorder="1" applyAlignment="1">
      <alignment/>
    </xf>
    <xf numFmtId="170" fontId="70" fillId="0" borderId="17" xfId="61" applyFont="1" applyBorder="1" applyAlignment="1">
      <alignment/>
    </xf>
    <xf numFmtId="172" fontId="70" fillId="33" borderId="20" xfId="0" applyNumberFormat="1" applyFont="1" applyFill="1" applyBorder="1" applyAlignment="1">
      <alignment/>
    </xf>
    <xf numFmtId="170" fontId="70" fillId="33" borderId="17" xfId="61" applyFont="1" applyFill="1" applyBorder="1" applyAlignment="1">
      <alignment horizontal="center"/>
    </xf>
    <xf numFmtId="170" fontId="70" fillId="33" borderId="15" xfId="61" applyFont="1" applyFill="1" applyBorder="1" applyAlignment="1">
      <alignment horizontal="center"/>
    </xf>
    <xf numFmtId="172" fontId="74" fillId="34" borderId="17" xfId="0" applyNumberFormat="1" applyFont="1" applyFill="1" applyBorder="1" applyAlignment="1">
      <alignment/>
    </xf>
    <xf numFmtId="172" fontId="66" fillId="35" borderId="19" xfId="0" applyNumberFormat="1" applyFont="1" applyFill="1" applyBorder="1" applyAlignment="1">
      <alignment/>
    </xf>
    <xf numFmtId="172" fontId="69" fillId="33" borderId="12" xfId="0" applyNumberFormat="1" applyFont="1" applyFill="1" applyBorder="1" applyAlignment="1">
      <alignment/>
    </xf>
    <xf numFmtId="172" fontId="66" fillId="35" borderId="21" xfId="0" applyNumberFormat="1" applyFont="1" applyFill="1" applyBorder="1" applyAlignment="1">
      <alignment/>
    </xf>
    <xf numFmtId="172" fontId="40" fillId="35" borderId="23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170" fontId="74" fillId="34" borderId="17" xfId="61" applyFont="1" applyFill="1" applyBorder="1" applyAlignment="1">
      <alignment/>
    </xf>
    <xf numFmtId="172" fontId="74" fillId="33" borderId="20" xfId="0" applyNumberFormat="1" applyFont="1" applyFill="1" applyBorder="1" applyAlignment="1">
      <alignment horizontal="right"/>
    </xf>
    <xf numFmtId="170" fontId="70" fillId="33" borderId="17" xfId="61" applyFont="1" applyFill="1" applyBorder="1" applyAlignment="1">
      <alignment/>
    </xf>
    <xf numFmtId="170" fontId="70" fillId="33" borderId="15" xfId="61" applyFont="1" applyFill="1" applyBorder="1" applyAlignment="1">
      <alignment/>
    </xf>
    <xf numFmtId="170" fontId="69" fillId="33" borderId="17" xfId="61" applyFont="1" applyFill="1" applyBorder="1" applyAlignment="1">
      <alignment/>
    </xf>
    <xf numFmtId="172" fontId="72" fillId="33" borderId="20" xfId="0" applyNumberFormat="1" applyFont="1" applyFill="1" applyBorder="1" applyAlignment="1">
      <alignment/>
    </xf>
    <xf numFmtId="172" fontId="72" fillId="33" borderId="15" xfId="0" applyNumberFormat="1" applyFont="1" applyFill="1" applyBorder="1" applyAlignment="1">
      <alignment/>
    </xf>
    <xf numFmtId="172" fontId="26" fillId="33" borderId="20" xfId="0" applyNumberFormat="1" applyFont="1" applyFill="1" applyBorder="1" applyAlignment="1">
      <alignment/>
    </xf>
    <xf numFmtId="172" fontId="26" fillId="33" borderId="17" xfId="0" applyNumberFormat="1" applyFont="1" applyFill="1" applyBorder="1" applyAlignment="1">
      <alignment/>
    </xf>
    <xf numFmtId="172" fontId="26" fillId="33" borderId="21" xfId="0" applyNumberFormat="1" applyFont="1" applyFill="1" applyBorder="1" applyAlignment="1">
      <alignment/>
    </xf>
    <xf numFmtId="172" fontId="26" fillId="33" borderId="24" xfId="0" applyNumberFormat="1" applyFont="1" applyFill="1" applyBorder="1" applyAlignment="1">
      <alignment/>
    </xf>
    <xf numFmtId="172" fontId="26" fillId="33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74" fillId="34" borderId="21" xfId="0" applyNumberFormat="1" applyFont="1" applyFill="1" applyBorder="1" applyAlignment="1">
      <alignment horizontal="right"/>
    </xf>
    <xf numFmtId="172" fontId="69" fillId="33" borderId="12" xfId="0" applyNumberFormat="1" applyFont="1" applyFill="1" applyBorder="1" applyAlignment="1">
      <alignment horizontal="right"/>
    </xf>
    <xf numFmtId="0" fontId="26" fillId="0" borderId="13" xfId="0" applyFont="1" applyBorder="1" applyAlignment="1">
      <alignment/>
    </xf>
    <xf numFmtId="172" fontId="26" fillId="0" borderId="13" xfId="0" applyNumberFormat="1" applyFont="1" applyBorder="1" applyAlignment="1">
      <alignment/>
    </xf>
    <xf numFmtId="0" fontId="40" fillId="33" borderId="17" xfId="0" applyFont="1" applyFill="1" applyBorder="1" applyAlignment="1">
      <alignment/>
    </xf>
    <xf numFmtId="0" fontId="30" fillId="33" borderId="20" xfId="0" applyFont="1" applyFill="1" applyBorder="1" applyAlignment="1">
      <alignment/>
    </xf>
    <xf numFmtId="172" fontId="66" fillId="35" borderId="17" xfId="61" applyNumberFormat="1" applyFont="1" applyFill="1" applyBorder="1" applyAlignment="1">
      <alignment/>
    </xf>
    <xf numFmtId="172" fontId="0" fillId="33" borderId="11" xfId="61" applyNumberFormat="1" applyFont="1" applyFill="1" applyBorder="1" applyAlignment="1">
      <alignment/>
    </xf>
    <xf numFmtId="172" fontId="66" fillId="35" borderId="14" xfId="61" applyNumberFormat="1" applyFont="1" applyFill="1" applyBorder="1" applyAlignment="1">
      <alignment/>
    </xf>
    <xf numFmtId="172" fontId="66" fillId="35" borderId="13" xfId="61" applyNumberFormat="1" applyFont="1" applyFill="1" applyBorder="1" applyAlignment="1">
      <alignment/>
    </xf>
    <xf numFmtId="172" fontId="74" fillId="38" borderId="20" xfId="0" applyNumberFormat="1" applyFont="1" applyFill="1" applyBorder="1" applyAlignment="1">
      <alignment horizontal="right"/>
    </xf>
    <xf numFmtId="172" fontId="74" fillId="38" borderId="17" xfId="61" applyNumberFormat="1" applyFont="1" applyFill="1" applyBorder="1" applyAlignment="1">
      <alignment horizontal="right"/>
    </xf>
    <xf numFmtId="172" fontId="74" fillId="38" borderId="15" xfId="0" applyNumberFormat="1" applyFont="1" applyFill="1" applyBorder="1" applyAlignment="1">
      <alignment/>
    </xf>
    <xf numFmtId="0" fontId="76" fillId="35" borderId="10" xfId="0" applyFont="1" applyFill="1" applyBorder="1" applyAlignment="1">
      <alignment/>
    </xf>
    <xf numFmtId="0" fontId="77" fillId="35" borderId="10" xfId="0" applyFont="1" applyFill="1" applyBorder="1" applyAlignment="1">
      <alignment horizontal="center"/>
    </xf>
    <xf numFmtId="49" fontId="29" fillId="33" borderId="20" xfId="0" applyNumberFormat="1" applyFont="1" applyFill="1" applyBorder="1" applyAlignment="1">
      <alignment/>
    </xf>
    <xf numFmtId="0" fontId="30" fillId="33" borderId="15" xfId="0" applyFont="1" applyFill="1" applyBorder="1" applyAlignment="1">
      <alignment/>
    </xf>
    <xf numFmtId="49" fontId="70" fillId="0" borderId="10" xfId="0" applyNumberFormat="1" applyFont="1" applyBorder="1" applyAlignment="1">
      <alignment/>
    </xf>
    <xf numFmtId="0" fontId="70" fillId="33" borderId="20" xfId="0" applyFont="1" applyFill="1" applyBorder="1" applyAlignment="1">
      <alignment/>
    </xf>
    <xf numFmtId="0" fontId="70" fillId="33" borderId="15" xfId="0" applyFont="1" applyFill="1" applyBorder="1" applyAlignment="1">
      <alignment horizontal="center"/>
    </xf>
    <xf numFmtId="172" fontId="70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172" fontId="70" fillId="0" borderId="10" xfId="0" applyNumberFormat="1" applyFont="1" applyBorder="1" applyAlignment="1">
      <alignment/>
    </xf>
    <xf numFmtId="0" fontId="70" fillId="33" borderId="15" xfId="0" applyFont="1" applyFill="1" applyBorder="1" applyAlignment="1">
      <alignment/>
    </xf>
    <xf numFmtId="49" fontId="71" fillId="33" borderId="10" xfId="0" applyNumberFormat="1" applyFont="1" applyFill="1" applyBorder="1" applyAlignment="1">
      <alignment/>
    </xf>
    <xf numFmtId="0" fontId="71" fillId="33" borderId="2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172" fontId="72" fillId="33" borderId="10" xfId="0" applyNumberFormat="1" applyFont="1" applyFill="1" applyBorder="1" applyAlignment="1">
      <alignment/>
    </xf>
    <xf numFmtId="0" fontId="76" fillId="36" borderId="22" xfId="0" applyFont="1" applyFill="1" applyBorder="1" applyAlignment="1">
      <alignment horizontal="left"/>
    </xf>
    <xf numFmtId="172" fontId="66" fillId="35" borderId="19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7" xfId="0" applyNumberFormat="1" applyFont="1" applyFill="1" applyBorder="1" applyAlignment="1">
      <alignment/>
    </xf>
    <xf numFmtId="172" fontId="0" fillId="33" borderId="17" xfId="61" applyNumberFormat="1" applyFont="1" applyFill="1" applyBorder="1" applyAlignment="1">
      <alignment/>
    </xf>
    <xf numFmtId="172" fontId="0" fillId="33" borderId="15" xfId="61" applyNumberFormat="1" applyFont="1" applyFill="1" applyBorder="1" applyAlignment="1">
      <alignment/>
    </xf>
    <xf numFmtId="166" fontId="74" fillId="34" borderId="17" xfId="61" applyNumberFormat="1" applyFont="1" applyFill="1" applyBorder="1" applyAlignment="1">
      <alignment horizontal="right"/>
    </xf>
    <xf numFmtId="166" fontId="74" fillId="34" borderId="15" xfId="61" applyNumberFormat="1" applyFont="1" applyFill="1" applyBorder="1" applyAlignment="1">
      <alignment horizontal="right"/>
    </xf>
    <xf numFmtId="172" fontId="69" fillId="0" borderId="17" xfId="61" applyNumberFormat="1" applyFont="1" applyBorder="1" applyAlignment="1">
      <alignment/>
    </xf>
    <xf numFmtId="172" fontId="69" fillId="33" borderId="21" xfId="0" applyNumberFormat="1" applyFont="1" applyFill="1" applyBorder="1" applyAlignment="1">
      <alignment/>
    </xf>
    <xf numFmtId="172" fontId="69" fillId="0" borderId="24" xfId="61" applyNumberFormat="1" applyFont="1" applyBorder="1" applyAlignment="1">
      <alignment/>
    </xf>
    <xf numFmtId="172" fontId="69" fillId="0" borderId="23" xfId="61" applyNumberFormat="1" applyFont="1" applyBorder="1" applyAlignment="1">
      <alignment/>
    </xf>
    <xf numFmtId="172" fontId="74" fillId="34" borderId="17" xfId="61" applyNumberFormat="1" applyFont="1" applyFill="1" applyBorder="1" applyAlignment="1">
      <alignment horizontal="right"/>
    </xf>
    <xf numFmtId="172" fontId="74" fillId="34" borderId="15" xfId="61" applyNumberFormat="1" applyFont="1" applyFill="1" applyBorder="1" applyAlignment="1">
      <alignment/>
    </xf>
    <xf numFmtId="172" fontId="69" fillId="0" borderId="13" xfId="61" applyNumberFormat="1" applyFont="1" applyBorder="1" applyAlignment="1">
      <alignment/>
    </xf>
    <xf numFmtId="172" fontId="69" fillId="0" borderId="14" xfId="61" applyNumberFormat="1" applyFont="1" applyBorder="1" applyAlignment="1">
      <alignment/>
    </xf>
    <xf numFmtId="172" fontId="74" fillId="34" borderId="24" xfId="61" applyNumberFormat="1" applyFont="1" applyFill="1" applyBorder="1" applyAlignment="1">
      <alignment horizontal="right"/>
    </xf>
    <xf numFmtId="172" fontId="74" fillId="34" borderId="23" xfId="61" applyNumberFormat="1" applyFont="1" applyFill="1" applyBorder="1" applyAlignment="1">
      <alignment/>
    </xf>
    <xf numFmtId="172" fontId="70" fillId="0" borderId="20" xfId="0" applyNumberFormat="1" applyFont="1" applyBorder="1" applyAlignment="1">
      <alignment/>
    </xf>
    <xf numFmtId="172" fontId="70" fillId="0" borderId="21" xfId="0" applyNumberFormat="1" applyFont="1" applyBorder="1" applyAlignment="1">
      <alignment/>
    </xf>
    <xf numFmtId="172" fontId="69" fillId="0" borderId="20" xfId="0" applyNumberFormat="1" applyFont="1" applyFill="1" applyBorder="1" applyAlignment="1">
      <alignment/>
    </xf>
    <xf numFmtId="172" fontId="69" fillId="33" borderId="17" xfId="61" applyNumberFormat="1" applyFont="1" applyFill="1" applyBorder="1" applyAlignment="1">
      <alignment/>
    </xf>
    <xf numFmtId="166" fontId="69" fillId="0" borderId="17" xfId="61" applyNumberFormat="1" applyFont="1" applyBorder="1" applyAlignment="1">
      <alignment/>
    </xf>
    <xf numFmtId="166" fontId="74" fillId="34" borderId="24" xfId="61" applyNumberFormat="1" applyFont="1" applyFill="1" applyBorder="1" applyAlignment="1">
      <alignment horizontal="right"/>
    </xf>
    <xf numFmtId="172" fontId="69" fillId="0" borderId="17" xfId="61" applyNumberFormat="1" applyFont="1" applyBorder="1" applyAlignment="1">
      <alignment horizontal="right"/>
    </xf>
    <xf numFmtId="166" fontId="70" fillId="33" borderId="17" xfId="61" applyNumberFormat="1" applyFont="1" applyFill="1" applyBorder="1" applyAlignment="1">
      <alignment horizontal="right"/>
    </xf>
    <xf numFmtId="172" fontId="36" fillId="33" borderId="10" xfId="0" applyNumberFormat="1" applyFont="1" applyFill="1" applyBorder="1" applyAlignment="1">
      <alignment/>
    </xf>
    <xf numFmtId="172" fontId="66" fillId="35" borderId="24" xfId="0" applyNumberFormat="1" applyFont="1" applyFill="1" applyBorder="1" applyAlignment="1">
      <alignment/>
    </xf>
    <xf numFmtId="172" fontId="66" fillId="35" borderId="23" xfId="61" applyNumberFormat="1" applyFont="1" applyFill="1" applyBorder="1" applyAlignment="1">
      <alignment/>
    </xf>
    <xf numFmtId="0" fontId="81" fillId="33" borderId="10" xfId="0" applyFont="1" applyFill="1" applyBorder="1" applyAlignment="1">
      <alignment horizontal="left"/>
    </xf>
    <xf numFmtId="0" fontId="81" fillId="33" borderId="20" xfId="0" applyFont="1" applyFill="1" applyBorder="1" applyAlignment="1">
      <alignment horizontal="left"/>
    </xf>
    <xf numFmtId="170" fontId="81" fillId="33" borderId="17" xfId="61" applyFont="1" applyFill="1" applyBorder="1" applyAlignment="1">
      <alignment horizontal="left"/>
    </xf>
    <xf numFmtId="170" fontId="81" fillId="33" borderId="15" xfId="61" applyFont="1" applyFill="1" applyBorder="1" applyAlignment="1">
      <alignment horizontal="left"/>
    </xf>
    <xf numFmtId="172" fontId="66" fillId="35" borderId="15" xfId="0" applyNumberFormat="1" applyFont="1" applyFill="1" applyBorder="1" applyAlignment="1">
      <alignment/>
    </xf>
    <xf numFmtId="172" fontId="69" fillId="33" borderId="17" xfId="0" applyNumberFormat="1" applyFont="1" applyFill="1" applyBorder="1" applyAlignment="1">
      <alignment/>
    </xf>
    <xf numFmtId="172" fontId="72" fillId="37" borderId="20" xfId="0" applyNumberFormat="1" applyFont="1" applyFill="1" applyBorder="1" applyAlignment="1">
      <alignment/>
    </xf>
    <xf numFmtId="172" fontId="72" fillId="37" borderId="17" xfId="61" applyNumberFormat="1" applyFont="1" applyFill="1" applyBorder="1" applyAlignment="1">
      <alignment/>
    </xf>
    <xf numFmtId="49" fontId="41" fillId="39" borderId="16" xfId="0" applyNumberFormat="1" applyFont="1" applyFill="1" applyBorder="1" applyAlignment="1">
      <alignment/>
    </xf>
    <xf numFmtId="0" fontId="41" fillId="39" borderId="21" xfId="0" applyFont="1" applyFill="1" applyBorder="1" applyAlignment="1">
      <alignment horizontal="left"/>
    </xf>
    <xf numFmtId="0" fontId="41" fillId="39" borderId="24" xfId="0" applyFont="1" applyFill="1" applyBorder="1" applyAlignment="1">
      <alignment horizontal="left"/>
    </xf>
    <xf numFmtId="0" fontId="41" fillId="39" borderId="23" xfId="0" applyFont="1" applyFill="1" applyBorder="1" applyAlignment="1">
      <alignment horizontal="left"/>
    </xf>
    <xf numFmtId="0" fontId="41" fillId="39" borderId="21" xfId="0" applyNumberFormat="1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61" applyNumberFormat="1" applyFont="1" applyFill="1" applyBorder="1" applyAlignment="1">
      <alignment horizontal="center" vertical="center" wrapText="1"/>
    </xf>
    <xf numFmtId="0" fontId="41" fillId="39" borderId="23" xfId="61" applyNumberFormat="1" applyFont="1" applyFill="1" applyBorder="1" applyAlignment="1">
      <alignment horizontal="center" vertical="center" wrapText="1"/>
    </xf>
    <xf numFmtId="49" fontId="41" fillId="39" borderId="10" xfId="0" applyNumberFormat="1" applyFont="1" applyFill="1" applyBorder="1" applyAlignment="1">
      <alignment/>
    </xf>
    <xf numFmtId="0" fontId="41" fillId="39" borderId="20" xfId="0" applyFont="1" applyFill="1" applyBorder="1" applyAlignment="1">
      <alignment horizontal="left"/>
    </xf>
    <xf numFmtId="0" fontId="41" fillId="39" borderId="17" xfId="0" applyFont="1" applyFill="1" applyBorder="1" applyAlignment="1">
      <alignment horizontal="left"/>
    </xf>
    <xf numFmtId="0" fontId="41" fillId="39" borderId="15" xfId="0" applyFont="1" applyFill="1" applyBorder="1" applyAlignment="1">
      <alignment horizontal="left"/>
    </xf>
    <xf numFmtId="0" fontId="41" fillId="39" borderId="16" xfId="0" applyFont="1" applyFill="1" applyBorder="1" applyAlignment="1">
      <alignment horizontal="center" vertical="center" wrapText="1"/>
    </xf>
    <xf numFmtId="0" fontId="41" fillId="39" borderId="16" xfId="61" applyNumberFormat="1" applyFont="1" applyFill="1" applyBorder="1" applyAlignment="1">
      <alignment horizontal="center" vertical="center" wrapText="1"/>
    </xf>
    <xf numFmtId="49" fontId="82" fillId="39" borderId="16" xfId="0" applyNumberFormat="1" applyFont="1" applyFill="1" applyBorder="1" applyAlignment="1">
      <alignment/>
    </xf>
    <xf numFmtId="0" fontId="82" fillId="39" borderId="20" xfId="0" applyFont="1" applyFill="1" applyBorder="1" applyAlignment="1">
      <alignment horizontal="left"/>
    </xf>
    <xf numFmtId="0" fontId="82" fillId="39" borderId="17" xfId="0" applyFont="1" applyFill="1" applyBorder="1" applyAlignment="1">
      <alignment horizontal="left"/>
    </xf>
    <xf numFmtId="0" fontId="82" fillId="39" borderId="15" xfId="0" applyFont="1" applyFill="1" applyBorder="1" applyAlignment="1">
      <alignment horizontal="left"/>
    </xf>
    <xf numFmtId="0" fontId="82" fillId="39" borderId="20" xfId="0" applyFont="1" applyFill="1" applyBorder="1" applyAlignment="1">
      <alignment horizontal="center" vertical="center" wrapText="1"/>
    </xf>
    <xf numFmtId="0" fontId="82" fillId="39" borderId="17" xfId="61" applyNumberFormat="1" applyFont="1" applyFill="1" applyBorder="1" applyAlignment="1">
      <alignment horizontal="center" vertical="center" wrapText="1"/>
    </xf>
    <xf numFmtId="0" fontId="82" fillId="39" borderId="15" xfId="61" applyNumberFormat="1" applyFont="1" applyFill="1" applyBorder="1" applyAlignment="1">
      <alignment horizontal="center" vertical="center" wrapText="1"/>
    </xf>
    <xf numFmtId="166" fontId="66" fillId="35" borderId="24" xfId="61" applyNumberFormat="1" applyFont="1" applyFill="1" applyBorder="1" applyAlignment="1">
      <alignment/>
    </xf>
    <xf numFmtId="172" fontId="74" fillId="34" borderId="12" xfId="0" applyNumberFormat="1" applyFont="1" applyFill="1" applyBorder="1" applyAlignment="1">
      <alignment/>
    </xf>
    <xf numFmtId="172" fontId="74" fillId="34" borderId="13" xfId="61" applyNumberFormat="1" applyFont="1" applyFill="1" applyBorder="1" applyAlignment="1">
      <alignment horizontal="right"/>
    </xf>
    <xf numFmtId="172" fontId="69" fillId="0" borderId="19" xfId="0" applyNumberFormat="1" applyFont="1" applyBorder="1" applyAlignment="1">
      <alignment/>
    </xf>
    <xf numFmtId="0" fontId="71" fillId="33" borderId="21" xfId="0" applyFont="1" applyFill="1" applyBorder="1" applyAlignment="1">
      <alignment horizontal="left" vertical="top"/>
    </xf>
    <xf numFmtId="4" fontId="0" fillId="0" borderId="0" xfId="0" applyNumberFormat="1" applyAlignment="1">
      <alignment/>
    </xf>
    <xf numFmtId="172" fontId="73" fillId="33" borderId="0" xfId="61" applyNumberFormat="1" applyFont="1" applyFill="1" applyBorder="1" applyAlignment="1">
      <alignment horizontal="right"/>
    </xf>
    <xf numFmtId="172" fontId="73" fillId="33" borderId="11" xfId="61" applyNumberFormat="1" applyFont="1" applyFill="1" applyBorder="1" applyAlignment="1">
      <alignment horizontal="right"/>
    </xf>
    <xf numFmtId="172" fontId="73" fillId="33" borderId="0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left"/>
    </xf>
    <xf numFmtId="0" fontId="71" fillId="33" borderId="20" xfId="0" applyFont="1" applyFill="1" applyBorder="1" applyAlignment="1">
      <alignment horizontal="left"/>
    </xf>
    <xf numFmtId="172" fontId="74" fillId="34" borderId="19" xfId="0" applyNumberFormat="1" applyFont="1" applyFill="1" applyBorder="1" applyAlignment="1">
      <alignment horizontal="right"/>
    </xf>
    <xf numFmtId="170" fontId="74" fillId="34" borderId="13" xfId="61" applyFont="1" applyFill="1" applyBorder="1" applyAlignment="1">
      <alignment/>
    </xf>
    <xf numFmtId="172" fontId="26" fillId="34" borderId="14" xfId="0" applyNumberFormat="1" applyFont="1" applyFill="1" applyBorder="1" applyAlignment="1">
      <alignment/>
    </xf>
    <xf numFmtId="0" fontId="77" fillId="35" borderId="18" xfId="0" applyFont="1" applyFill="1" applyBorder="1" applyAlignment="1">
      <alignment horizontal="center"/>
    </xf>
    <xf numFmtId="0" fontId="76" fillId="35" borderId="18" xfId="0" applyFont="1" applyFill="1" applyBorder="1" applyAlignment="1">
      <alignment/>
    </xf>
    <xf numFmtId="172" fontId="74" fillId="34" borderId="24" xfId="0" applyNumberFormat="1" applyFont="1" applyFill="1" applyBorder="1" applyAlignment="1">
      <alignment/>
    </xf>
    <xf numFmtId="172" fontId="74" fillId="34" borderId="17" xfId="61" applyNumberFormat="1" applyFont="1" applyFill="1" applyBorder="1" applyAlignment="1">
      <alignment/>
    </xf>
    <xf numFmtId="172" fontId="69" fillId="33" borderId="15" xfId="0" applyNumberFormat="1" applyFont="1" applyFill="1" applyBorder="1" applyAlignment="1">
      <alignment/>
    </xf>
    <xf numFmtId="172" fontId="69" fillId="33" borderId="10" xfId="0" applyNumberFormat="1" applyFont="1" applyFill="1" applyBorder="1" applyAlignment="1">
      <alignment/>
    </xf>
    <xf numFmtId="172" fontId="69" fillId="33" borderId="15" xfId="61" applyNumberFormat="1" applyFont="1" applyFill="1" applyBorder="1" applyAlignment="1">
      <alignment/>
    </xf>
    <xf numFmtId="172" fontId="69" fillId="33" borderId="20" xfId="0" applyNumberFormat="1" applyFont="1" applyFill="1" applyBorder="1" applyAlignment="1">
      <alignment wrapText="1"/>
    </xf>
    <xf numFmtId="172" fontId="69" fillId="0" borderId="13" xfId="0" applyNumberFormat="1" applyFont="1" applyBorder="1" applyAlignment="1">
      <alignment/>
    </xf>
    <xf numFmtId="172" fontId="69" fillId="0" borderId="24" xfId="0" applyNumberFormat="1" applyFont="1" applyBorder="1" applyAlignment="1">
      <alignment/>
    </xf>
    <xf numFmtId="172" fontId="73" fillId="33" borderId="16" xfId="0" applyNumberFormat="1" applyFont="1" applyFill="1" applyBorder="1" applyAlignment="1">
      <alignment vertical="top"/>
    </xf>
    <xf numFmtId="172" fontId="73" fillId="33" borderId="24" xfId="0" applyNumberFormat="1" applyFont="1" applyFill="1" applyBorder="1" applyAlignment="1">
      <alignment vertical="top"/>
    </xf>
    <xf numFmtId="172" fontId="73" fillId="33" borderId="24" xfId="61" applyNumberFormat="1" applyFont="1" applyFill="1" applyBorder="1" applyAlignment="1">
      <alignment horizontal="right" vertical="top"/>
    </xf>
    <xf numFmtId="172" fontId="73" fillId="33" borderId="23" xfId="61" applyNumberFormat="1" applyFont="1" applyFill="1" applyBorder="1" applyAlignment="1">
      <alignment vertical="top"/>
    </xf>
    <xf numFmtId="0" fontId="0" fillId="33" borderId="12" xfId="0" applyFill="1" applyBorder="1" applyAlignment="1">
      <alignment/>
    </xf>
    <xf numFmtId="0" fontId="79" fillId="33" borderId="13" xfId="0" applyFont="1" applyFill="1" applyBorder="1" applyAlignment="1">
      <alignment/>
    </xf>
    <xf numFmtId="0" fontId="79" fillId="33" borderId="13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2" fontId="73" fillId="33" borderId="0" xfId="0" applyNumberFormat="1" applyFont="1" applyFill="1" applyBorder="1" applyAlignment="1">
      <alignment vertical="top"/>
    </xf>
    <xf numFmtId="172" fontId="73" fillId="33" borderId="0" xfId="61" applyNumberFormat="1" applyFont="1" applyFill="1" applyBorder="1" applyAlignment="1">
      <alignment horizontal="right" vertical="top"/>
    </xf>
    <xf numFmtId="0" fontId="71" fillId="33" borderId="19" xfId="0" applyFont="1" applyFill="1" applyBorder="1" applyAlignment="1">
      <alignment horizontal="left" vertical="top"/>
    </xf>
    <xf numFmtId="172" fontId="69" fillId="0" borderId="0" xfId="0" applyNumberFormat="1" applyFont="1" applyBorder="1" applyAlignment="1">
      <alignment/>
    </xf>
    <xf numFmtId="172" fontId="70" fillId="33" borderId="21" xfId="0" applyNumberFormat="1" applyFont="1" applyFill="1" applyBorder="1" applyAlignment="1">
      <alignment/>
    </xf>
    <xf numFmtId="172" fontId="69" fillId="33" borderId="13" xfId="0" applyNumberFormat="1" applyFont="1" applyFill="1" applyBorder="1" applyAlignment="1">
      <alignment/>
    </xf>
    <xf numFmtId="172" fontId="74" fillId="34" borderId="0" xfId="0" applyNumberFormat="1" applyFont="1" applyFill="1" applyBorder="1" applyAlignment="1">
      <alignment/>
    </xf>
    <xf numFmtId="172" fontId="69" fillId="33" borderId="0" xfId="0" applyNumberFormat="1" applyFont="1" applyFill="1" applyBorder="1" applyAlignment="1">
      <alignment/>
    </xf>
    <xf numFmtId="166" fontId="74" fillId="34" borderId="24" xfId="61" applyNumberFormat="1" applyFont="1" applyFill="1" applyBorder="1" applyAlignment="1">
      <alignment/>
    </xf>
    <xf numFmtId="0" fontId="69" fillId="0" borderId="2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172" fontId="69" fillId="0" borderId="17" xfId="0" applyNumberFormat="1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172" fontId="69" fillId="0" borderId="12" xfId="0" applyNumberFormat="1" applyFont="1" applyBorder="1" applyAlignment="1">
      <alignment/>
    </xf>
    <xf numFmtId="172" fontId="69" fillId="0" borderId="15" xfId="0" applyNumberFormat="1" applyFont="1" applyBorder="1" applyAlignment="1">
      <alignment/>
    </xf>
    <xf numFmtId="172" fontId="69" fillId="34" borderId="20" xfId="0" applyNumberFormat="1" applyFont="1" applyFill="1" applyBorder="1" applyAlignment="1">
      <alignment/>
    </xf>
    <xf numFmtId="172" fontId="69" fillId="0" borderId="21" xfId="0" applyNumberFormat="1" applyFont="1" applyFill="1" applyBorder="1" applyAlignment="1">
      <alignment/>
    </xf>
    <xf numFmtId="172" fontId="83" fillId="33" borderId="18" xfId="0" applyNumberFormat="1" applyFont="1" applyFill="1" applyBorder="1" applyAlignment="1">
      <alignment/>
    </xf>
    <xf numFmtId="172" fontId="26" fillId="0" borderId="15" xfId="0" applyNumberFormat="1" applyFont="1" applyBorder="1" applyAlignment="1">
      <alignment/>
    </xf>
    <xf numFmtId="172" fontId="26" fillId="33" borderId="0" xfId="0" applyNumberFormat="1" applyFont="1" applyFill="1" applyBorder="1" applyAlignment="1">
      <alignment/>
    </xf>
    <xf numFmtId="49" fontId="26" fillId="33" borderId="0" xfId="0" applyNumberFormat="1" applyFont="1" applyFill="1" applyBorder="1" applyAlignment="1">
      <alignment/>
    </xf>
    <xf numFmtId="172" fontId="26" fillId="0" borderId="0" xfId="0" applyNumberFormat="1" applyFont="1" applyBorder="1" applyAlignment="1">
      <alignment/>
    </xf>
    <xf numFmtId="172" fontId="26" fillId="0" borderId="19" xfId="0" applyNumberFormat="1" applyFont="1" applyBorder="1" applyAlignment="1">
      <alignment/>
    </xf>
    <xf numFmtId="170" fontId="26" fillId="0" borderId="0" xfId="61" applyFont="1" applyBorder="1" applyAlignment="1">
      <alignment/>
    </xf>
    <xf numFmtId="172" fontId="26" fillId="0" borderId="11" xfId="0" applyNumberFormat="1" applyFont="1" applyBorder="1" applyAlignment="1">
      <alignment/>
    </xf>
    <xf numFmtId="172" fontId="26" fillId="0" borderId="17" xfId="0" applyNumberFormat="1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84" fillId="33" borderId="22" xfId="0" applyNumberFormat="1" applyFont="1" applyFill="1" applyBorder="1" applyAlignment="1">
      <alignment/>
    </xf>
    <xf numFmtId="0" fontId="85" fillId="33" borderId="0" xfId="0" applyFont="1" applyFill="1" applyBorder="1" applyAlignment="1">
      <alignment horizontal="left"/>
    </xf>
    <xf numFmtId="0" fontId="86" fillId="33" borderId="0" xfId="0" applyFont="1" applyFill="1" applyBorder="1" applyAlignment="1">
      <alignment horizontal="left" vertical="top"/>
    </xf>
    <xf numFmtId="0" fontId="86" fillId="33" borderId="11" xfId="0" applyFont="1" applyFill="1" applyBorder="1" applyAlignment="1">
      <alignment horizontal="left" vertical="top"/>
    </xf>
    <xf numFmtId="172" fontId="86" fillId="33" borderId="22" xfId="0" applyNumberFormat="1" applyFont="1" applyFill="1" applyBorder="1" applyAlignment="1">
      <alignment vertical="top"/>
    </xf>
    <xf numFmtId="172" fontId="86" fillId="33" borderId="11" xfId="61" applyNumberFormat="1" applyFont="1" applyFill="1" applyBorder="1" applyAlignment="1">
      <alignment vertical="top"/>
    </xf>
    <xf numFmtId="0" fontId="87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26" fillId="33" borderId="0" xfId="0" applyFont="1" applyFill="1" applyBorder="1" applyAlignment="1">
      <alignment/>
    </xf>
    <xf numFmtId="172" fontId="69" fillId="33" borderId="0" xfId="0" applyNumberFormat="1" applyFont="1" applyFill="1" applyBorder="1" applyAlignment="1">
      <alignment/>
    </xf>
    <xf numFmtId="0" fontId="77" fillId="35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70" fillId="0" borderId="20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69" fillId="0" borderId="20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69" fillId="0" borderId="15" xfId="0" applyFont="1" applyBorder="1" applyAlignment="1">
      <alignment horizontal="left"/>
    </xf>
    <xf numFmtId="0" fontId="78" fillId="33" borderId="24" xfId="0" applyFont="1" applyFill="1" applyBorder="1" applyAlignment="1">
      <alignment horizontal="left"/>
    </xf>
    <xf numFmtId="172" fontId="69" fillId="0" borderId="20" xfId="0" applyNumberFormat="1" applyFont="1" applyBorder="1" applyAlignment="1">
      <alignment horizontal="left"/>
    </xf>
    <xf numFmtId="172" fontId="69" fillId="0" borderId="24" xfId="0" applyNumberFormat="1" applyFont="1" applyBorder="1" applyAlignment="1">
      <alignment horizontal="left"/>
    </xf>
    <xf numFmtId="172" fontId="69" fillId="0" borderId="23" xfId="0" applyNumberFormat="1" applyFont="1" applyBorder="1" applyAlignment="1">
      <alignment horizontal="left"/>
    </xf>
    <xf numFmtId="0" fontId="76" fillId="35" borderId="20" xfId="0" applyFont="1" applyFill="1" applyBorder="1" applyAlignment="1">
      <alignment horizontal="center" wrapText="1"/>
    </xf>
    <xf numFmtId="0" fontId="76" fillId="35" borderId="17" xfId="0" applyFont="1" applyFill="1" applyBorder="1" applyAlignment="1">
      <alignment horizontal="center" wrapText="1"/>
    </xf>
    <xf numFmtId="0" fontId="76" fillId="35" borderId="15" xfId="0" applyFont="1" applyFill="1" applyBorder="1" applyAlignment="1">
      <alignment horizontal="center" wrapText="1"/>
    </xf>
    <xf numFmtId="0" fontId="69" fillId="0" borderId="20" xfId="0" applyFont="1" applyBorder="1" applyAlignment="1">
      <alignment horizontal="left" wrapText="1"/>
    </xf>
    <xf numFmtId="0" fontId="69" fillId="0" borderId="17" xfId="0" applyFont="1" applyBorder="1" applyAlignment="1">
      <alignment horizontal="left" wrapText="1"/>
    </xf>
    <xf numFmtId="0" fontId="69" fillId="0" borderId="15" xfId="0" applyFont="1" applyBorder="1" applyAlignment="1">
      <alignment horizontal="left" wrapText="1"/>
    </xf>
    <xf numFmtId="0" fontId="88" fillId="35" borderId="12" xfId="0" applyFont="1" applyFill="1" applyBorder="1" applyAlignment="1">
      <alignment horizontal="center"/>
    </xf>
    <xf numFmtId="0" fontId="88" fillId="35" borderId="13" xfId="0" applyFont="1" applyFill="1" applyBorder="1" applyAlignment="1">
      <alignment horizontal="center"/>
    </xf>
    <xf numFmtId="0" fontId="88" fillId="35" borderId="14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77" fillId="36" borderId="21" xfId="0" applyFont="1" applyFill="1" applyBorder="1" applyAlignment="1">
      <alignment horizontal="center" vertical="top" wrapText="1"/>
    </xf>
    <xf numFmtId="0" fontId="77" fillId="36" borderId="24" xfId="0" applyFont="1" applyFill="1" applyBorder="1" applyAlignment="1">
      <alignment horizontal="center" vertical="top" wrapText="1"/>
    </xf>
    <xf numFmtId="0" fontId="77" fillId="36" borderId="2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horizontal="center"/>
    </xf>
    <xf numFmtId="0" fontId="77" fillId="35" borderId="14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172" fontId="69" fillId="0" borderId="12" xfId="0" applyNumberFormat="1" applyFont="1" applyBorder="1" applyAlignment="1">
      <alignment horizontal="left"/>
    </xf>
    <xf numFmtId="172" fontId="69" fillId="0" borderId="17" xfId="0" applyNumberFormat="1" applyFont="1" applyBorder="1" applyAlignment="1">
      <alignment horizontal="left"/>
    </xf>
    <xf numFmtId="0" fontId="70" fillId="34" borderId="20" xfId="0" applyFont="1" applyFill="1" applyBorder="1" applyAlignment="1">
      <alignment horizontal="left" wrapText="1"/>
    </xf>
    <xf numFmtId="0" fontId="70" fillId="34" borderId="17" xfId="0" applyFont="1" applyFill="1" applyBorder="1" applyAlignment="1">
      <alignment horizontal="left" wrapText="1"/>
    </xf>
    <xf numFmtId="0" fontId="70" fillId="34" borderId="15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3" fillId="33" borderId="24" xfId="0" applyFont="1" applyFill="1" applyBorder="1" applyAlignment="1">
      <alignment horizontal="left" vertical="top" wrapText="1"/>
    </xf>
    <xf numFmtId="0" fontId="73" fillId="33" borderId="23" xfId="0" applyFont="1" applyFill="1" applyBorder="1" applyAlignment="1">
      <alignment horizontal="left" vertical="top" wrapText="1"/>
    </xf>
    <xf numFmtId="0" fontId="76" fillId="35" borderId="21" xfId="0" applyFont="1" applyFill="1" applyBorder="1" applyAlignment="1">
      <alignment horizontal="center" wrapText="1"/>
    </xf>
    <xf numFmtId="0" fontId="76" fillId="35" borderId="24" xfId="0" applyFont="1" applyFill="1" applyBorder="1" applyAlignment="1">
      <alignment horizontal="center" wrapText="1"/>
    </xf>
    <xf numFmtId="0" fontId="76" fillId="35" borderId="23" xfId="0" applyFont="1" applyFill="1" applyBorder="1" applyAlignment="1">
      <alignment horizontal="center" wrapText="1"/>
    </xf>
    <xf numFmtId="172" fontId="79" fillId="33" borderId="13" xfId="0" applyNumberFormat="1" applyFont="1" applyFill="1" applyBorder="1" applyAlignment="1">
      <alignment horizontal="right" wrapText="1"/>
    </xf>
    <xf numFmtId="172" fontId="79" fillId="33" borderId="14" xfId="0" applyNumberFormat="1" applyFont="1" applyFill="1" applyBorder="1" applyAlignment="1">
      <alignment horizontal="right" wrapText="1"/>
    </xf>
    <xf numFmtId="172" fontId="0" fillId="0" borderId="21" xfId="0" applyNumberFormat="1" applyBorder="1" applyAlignment="1">
      <alignment horizontal="left"/>
    </xf>
    <xf numFmtId="172" fontId="0" fillId="0" borderId="24" xfId="0" applyNumberFormat="1" applyBorder="1" applyAlignment="1">
      <alignment horizontal="left"/>
    </xf>
    <xf numFmtId="172" fontId="0" fillId="0" borderId="23" xfId="0" applyNumberFormat="1" applyBorder="1" applyAlignment="1">
      <alignment horizontal="left"/>
    </xf>
    <xf numFmtId="0" fontId="3" fillId="36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172" fontId="70" fillId="0" borderId="20" xfId="0" applyNumberFormat="1" applyFont="1" applyBorder="1" applyAlignment="1">
      <alignment horizontal="left"/>
    </xf>
    <xf numFmtId="172" fontId="70" fillId="0" borderId="17" xfId="0" applyNumberFormat="1" applyFont="1" applyBorder="1" applyAlignment="1">
      <alignment horizontal="left"/>
    </xf>
    <xf numFmtId="172" fontId="70" fillId="0" borderId="15" xfId="0" applyNumberFormat="1" applyFont="1" applyBorder="1" applyAlignment="1">
      <alignment horizontal="left"/>
    </xf>
    <xf numFmtId="0" fontId="3" fillId="36" borderId="2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79" fillId="33" borderId="0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88" fillId="36" borderId="12" xfId="0" applyFont="1" applyFill="1" applyBorder="1" applyAlignment="1">
      <alignment horizontal="center" wrapText="1"/>
    </xf>
    <xf numFmtId="0" fontId="77" fillId="36" borderId="13" xfId="0" applyFont="1" applyFill="1" applyBorder="1" applyAlignment="1">
      <alignment horizontal="center" wrapText="1"/>
    </xf>
    <xf numFmtId="0" fontId="77" fillId="36" borderId="14" xfId="0" applyFont="1" applyFill="1" applyBorder="1" applyAlignment="1">
      <alignment horizontal="center" wrapText="1"/>
    </xf>
    <xf numFmtId="172" fontId="79" fillId="0" borderId="17" xfId="61" applyNumberFormat="1" applyFont="1" applyBorder="1" applyAlignment="1">
      <alignment horizontal="right"/>
    </xf>
    <xf numFmtId="172" fontId="79" fillId="0" borderId="15" xfId="61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0</xdr:row>
      <xdr:rowOff>180975</xdr:rowOff>
    </xdr:from>
    <xdr:ext cx="5057775" cy="323850"/>
    <xdr:sp>
      <xdr:nvSpPr>
        <xdr:cNvPr id="1" name="CasellaDiTesto 2"/>
        <xdr:cNvSpPr txBox="1">
          <a:spLocks noChangeArrowheads="1"/>
        </xdr:cNvSpPr>
      </xdr:nvSpPr>
      <xdr:spPr>
        <a:xfrm>
          <a:off x="962025" y="18097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  <xdr:oneCellAnchor>
    <xdr:from>
      <xdr:col>2</xdr:col>
      <xdr:colOff>295275</xdr:colOff>
      <xdr:row>65</xdr:row>
      <xdr:rowOff>200025</xdr:rowOff>
    </xdr:from>
    <xdr:ext cx="5057775" cy="323850"/>
    <xdr:sp>
      <xdr:nvSpPr>
        <xdr:cNvPr id="2" name="CasellaDiTesto 7"/>
        <xdr:cNvSpPr txBox="1">
          <a:spLocks noChangeArrowheads="1"/>
        </xdr:cNvSpPr>
      </xdr:nvSpPr>
      <xdr:spPr>
        <a:xfrm>
          <a:off x="1009650" y="15925800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  <xdr:oneCellAnchor>
    <xdr:from>
      <xdr:col>2</xdr:col>
      <xdr:colOff>409575</xdr:colOff>
      <xdr:row>49</xdr:row>
      <xdr:rowOff>0</xdr:rowOff>
    </xdr:from>
    <xdr:ext cx="5057775" cy="323850"/>
    <xdr:sp fLocksText="0">
      <xdr:nvSpPr>
        <xdr:cNvPr id="3" name="CasellaDiTesto 12"/>
        <xdr:cNvSpPr txBox="1">
          <a:spLocks noChangeArrowheads="1"/>
        </xdr:cNvSpPr>
      </xdr:nvSpPr>
      <xdr:spPr>
        <a:xfrm>
          <a:off x="1123950" y="11658600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238125</xdr:colOff>
      <xdr:row>123</xdr:row>
      <xdr:rowOff>0</xdr:rowOff>
    </xdr:from>
    <xdr:ext cx="5057775" cy="323850"/>
    <xdr:sp fLocksText="0">
      <xdr:nvSpPr>
        <xdr:cNvPr id="4" name="CasellaDiTesto 13"/>
        <xdr:cNvSpPr txBox="1">
          <a:spLocks noChangeArrowheads="1"/>
        </xdr:cNvSpPr>
      </xdr:nvSpPr>
      <xdr:spPr>
        <a:xfrm>
          <a:off x="8886825" y="2976562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49</xdr:row>
      <xdr:rowOff>0</xdr:rowOff>
    </xdr:from>
    <xdr:ext cx="5057775" cy="323850"/>
    <xdr:sp fLocksText="0">
      <xdr:nvSpPr>
        <xdr:cNvPr id="5" name="CasellaDiTesto 8"/>
        <xdr:cNvSpPr txBox="1">
          <a:spLocks noChangeArrowheads="1"/>
        </xdr:cNvSpPr>
      </xdr:nvSpPr>
      <xdr:spPr>
        <a:xfrm>
          <a:off x="1123950" y="11658600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323850</xdr:colOff>
      <xdr:row>123</xdr:row>
      <xdr:rowOff>0</xdr:rowOff>
    </xdr:from>
    <xdr:ext cx="5172075" cy="276225"/>
    <xdr:sp fLocksText="0">
      <xdr:nvSpPr>
        <xdr:cNvPr id="6" name="CasellaDiTesto 10"/>
        <xdr:cNvSpPr txBox="1">
          <a:spLocks noChangeArrowheads="1"/>
        </xdr:cNvSpPr>
      </xdr:nvSpPr>
      <xdr:spPr>
        <a:xfrm>
          <a:off x="7143750" y="29765625"/>
          <a:ext cx="5172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48</xdr:row>
      <xdr:rowOff>228600</xdr:rowOff>
    </xdr:from>
    <xdr:ext cx="5057775" cy="323850"/>
    <xdr:sp>
      <xdr:nvSpPr>
        <xdr:cNvPr id="7" name="CasellaDiTesto 14"/>
        <xdr:cNvSpPr txBox="1">
          <a:spLocks noChangeArrowheads="1"/>
        </xdr:cNvSpPr>
      </xdr:nvSpPr>
      <xdr:spPr>
        <a:xfrm>
          <a:off x="876300" y="1115377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  <xdr:oneCellAnchor>
    <xdr:from>
      <xdr:col>2</xdr:col>
      <xdr:colOff>352425</xdr:colOff>
      <xdr:row>114</xdr:row>
      <xdr:rowOff>171450</xdr:rowOff>
    </xdr:from>
    <xdr:ext cx="5057775" cy="323850"/>
    <xdr:sp>
      <xdr:nvSpPr>
        <xdr:cNvPr id="8" name="CasellaDiTesto 19"/>
        <xdr:cNvSpPr txBox="1">
          <a:spLocks noChangeArrowheads="1"/>
        </xdr:cNvSpPr>
      </xdr:nvSpPr>
      <xdr:spPr>
        <a:xfrm>
          <a:off x="1066800" y="2694622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="110" zoomScaleNormal="110" workbookViewId="0" topLeftCell="A1">
      <selection activeCell="B66" sqref="B66:I66"/>
    </sheetView>
  </sheetViews>
  <sheetFormatPr defaultColWidth="9.140625" defaultRowHeight="15"/>
  <cols>
    <col min="1" max="1" width="1.57421875" style="0" customWidth="1"/>
    <col min="2" max="2" width="9.140625" style="0" customWidth="1"/>
    <col min="5" max="5" width="23.28125" style="0" customWidth="1"/>
    <col min="6" max="6" width="13.140625" style="0" customWidth="1"/>
    <col min="7" max="9" width="12.28125" style="0" customWidth="1"/>
    <col min="13" max="13" width="18.57421875" style="0" customWidth="1"/>
    <col min="15" max="16" width="9.140625" style="0" customWidth="1"/>
    <col min="19" max="19" width="9.140625" style="0" customWidth="1"/>
  </cols>
  <sheetData>
    <row r="1" spans="2:9" ht="54" customHeight="1">
      <c r="B1" s="333"/>
      <c r="C1" s="334"/>
      <c r="D1" s="334"/>
      <c r="E1" s="334"/>
      <c r="F1" s="334"/>
      <c r="G1" s="334"/>
      <c r="H1" s="334"/>
      <c r="I1" s="335"/>
    </row>
    <row r="2" spans="2:9" ht="33" customHeight="1">
      <c r="B2" s="396" t="s">
        <v>228</v>
      </c>
      <c r="C2" s="397"/>
      <c r="D2" s="397"/>
      <c r="E2" s="397"/>
      <c r="F2" s="397"/>
      <c r="G2" s="397"/>
      <c r="H2" s="397"/>
      <c r="I2" s="398"/>
    </row>
    <row r="3" spans="2:9" ht="14.25" customHeight="1">
      <c r="B3" s="399" t="s">
        <v>110</v>
      </c>
      <c r="C3" s="400"/>
      <c r="D3" s="400"/>
      <c r="E3" s="400"/>
      <c r="F3" s="400"/>
      <c r="G3" s="400"/>
      <c r="H3" s="400"/>
      <c r="I3" s="401"/>
    </row>
    <row r="4" spans="2:9" ht="15.75" customHeight="1">
      <c r="B4" s="188"/>
      <c r="C4" s="94"/>
      <c r="D4" s="94"/>
      <c r="E4" s="94"/>
      <c r="F4" s="187"/>
      <c r="G4" s="378" t="s">
        <v>181</v>
      </c>
      <c r="H4" s="379"/>
      <c r="I4" s="380"/>
    </row>
    <row r="5" spans="2:9" ht="47.25" customHeight="1">
      <c r="B5" s="239" t="s">
        <v>23</v>
      </c>
      <c r="C5" s="240" t="s">
        <v>24</v>
      </c>
      <c r="D5" s="241"/>
      <c r="E5" s="242"/>
      <c r="F5" s="243" t="s">
        <v>226</v>
      </c>
      <c r="G5" s="244" t="s">
        <v>182</v>
      </c>
      <c r="H5" s="245" t="s">
        <v>183</v>
      </c>
      <c r="I5" s="246" t="s">
        <v>175</v>
      </c>
    </row>
    <row r="6" spans="2:9" ht="12.75" customHeight="1">
      <c r="B6" s="179"/>
      <c r="C6" s="189"/>
      <c r="D6" s="178"/>
      <c r="E6" s="190"/>
      <c r="F6" s="95"/>
      <c r="G6" s="130"/>
      <c r="H6" s="135"/>
      <c r="I6" s="136"/>
    </row>
    <row r="7" spans="2:9" ht="17.25" customHeight="1">
      <c r="B7" s="96" t="s">
        <v>25</v>
      </c>
      <c r="C7" s="176" t="s">
        <v>26</v>
      </c>
      <c r="D7" s="97"/>
      <c r="E7" s="98"/>
      <c r="F7" s="321">
        <v>178515</v>
      </c>
      <c r="G7" s="320">
        <v>171190</v>
      </c>
      <c r="H7" s="320">
        <v>7980</v>
      </c>
      <c r="I7" s="139">
        <v>179170</v>
      </c>
    </row>
    <row r="8" spans="2:9" ht="15" customHeight="1">
      <c r="B8" s="96" t="s">
        <v>27</v>
      </c>
      <c r="C8" s="336" t="s">
        <v>31</v>
      </c>
      <c r="D8" s="337"/>
      <c r="E8" s="338"/>
      <c r="F8" s="321">
        <v>3500</v>
      </c>
      <c r="G8" s="320">
        <v>4465</v>
      </c>
      <c r="H8" s="37"/>
      <c r="I8" s="139">
        <v>4465</v>
      </c>
    </row>
    <row r="9" spans="2:9" ht="15" customHeight="1">
      <c r="B9" s="36" t="s">
        <v>28</v>
      </c>
      <c r="C9" s="336" t="s">
        <v>32</v>
      </c>
      <c r="D9" s="337"/>
      <c r="E9" s="338"/>
      <c r="F9" s="131">
        <v>360</v>
      </c>
      <c r="G9" s="317">
        <v>180</v>
      </c>
      <c r="H9" s="318"/>
      <c r="I9" s="319">
        <v>180</v>
      </c>
    </row>
    <row r="10" spans="2:9" ht="24.75" customHeight="1">
      <c r="B10" s="99" t="s">
        <v>29</v>
      </c>
      <c r="C10" s="100" t="s">
        <v>30</v>
      </c>
      <c r="D10" s="101"/>
      <c r="E10" s="102"/>
      <c r="F10" s="69">
        <f>(F7+F8+F9)</f>
        <v>182375</v>
      </c>
      <c r="G10" s="142">
        <f>(G7+G8+G9)</f>
        <v>175835</v>
      </c>
      <c r="H10" s="143">
        <f>(H7)</f>
        <v>7980</v>
      </c>
      <c r="I10" s="144">
        <f>(G10+H10)</f>
        <v>183815</v>
      </c>
    </row>
    <row r="11" spans="2:9" ht="12.75" customHeight="1">
      <c r="B11" s="191"/>
      <c r="C11" s="339"/>
      <c r="D11" s="340"/>
      <c r="E11" s="341"/>
      <c r="F11" s="14"/>
      <c r="G11" s="346"/>
      <c r="H11" s="347"/>
      <c r="I11" s="348"/>
    </row>
    <row r="12" spans="2:9" ht="15" customHeight="1">
      <c r="B12" s="11" t="s">
        <v>35</v>
      </c>
      <c r="C12" s="342" t="s">
        <v>0</v>
      </c>
      <c r="D12" s="343"/>
      <c r="E12" s="344"/>
      <c r="F12" s="58">
        <v>2000</v>
      </c>
      <c r="G12" s="145">
        <v>708.43</v>
      </c>
      <c r="H12" s="51"/>
      <c r="I12" s="52">
        <f>(G12+H12)</f>
        <v>708.43</v>
      </c>
    </row>
    <row r="13" spans="2:9" ht="15" customHeight="1">
      <c r="B13" s="80" t="s">
        <v>36</v>
      </c>
      <c r="C13" s="336" t="s">
        <v>39</v>
      </c>
      <c r="D13" s="337"/>
      <c r="E13" s="338"/>
      <c r="F13" s="60">
        <v>400</v>
      </c>
      <c r="G13" s="148">
        <v>426</v>
      </c>
      <c r="H13" s="177"/>
      <c r="I13" s="147">
        <f>(G13+H13)</f>
        <v>426</v>
      </c>
    </row>
    <row r="14" spans="2:9" ht="14.25" customHeight="1">
      <c r="B14" s="11" t="s">
        <v>37</v>
      </c>
      <c r="C14" s="342" t="s">
        <v>1</v>
      </c>
      <c r="D14" s="343"/>
      <c r="E14" s="344"/>
      <c r="F14" s="58">
        <v>0</v>
      </c>
      <c r="G14" s="141">
        <v>0</v>
      </c>
      <c r="H14" s="9"/>
      <c r="I14" s="147">
        <f>(G14+H14)</f>
        <v>0</v>
      </c>
    </row>
    <row r="15" spans="2:9" ht="15" customHeight="1">
      <c r="B15" s="11" t="s">
        <v>38</v>
      </c>
      <c r="C15" s="342" t="s">
        <v>173</v>
      </c>
      <c r="D15" s="343"/>
      <c r="E15" s="344"/>
      <c r="F15" s="58">
        <v>1500</v>
      </c>
      <c r="G15" s="263">
        <v>0</v>
      </c>
      <c r="H15" s="146"/>
      <c r="I15" s="147">
        <v>0</v>
      </c>
    </row>
    <row r="16" spans="2:9" s="2" customFormat="1" ht="24.75" customHeight="1">
      <c r="B16" s="66" t="s">
        <v>34</v>
      </c>
      <c r="C16" s="372" t="s">
        <v>33</v>
      </c>
      <c r="D16" s="373"/>
      <c r="E16" s="374"/>
      <c r="F16" s="77">
        <f>(F12+F13+F14+F15)</f>
        <v>3900</v>
      </c>
      <c r="G16" s="155">
        <f>(G12+G13+G14+G15)</f>
        <v>1134.4299999999998</v>
      </c>
      <c r="H16" s="276"/>
      <c r="I16" s="144">
        <f>SUM(I12:I15)</f>
        <v>1134.4299999999998</v>
      </c>
    </row>
    <row r="17" spans="2:9" ht="9.75" customHeight="1">
      <c r="B17" s="93"/>
      <c r="C17" s="366"/>
      <c r="D17" s="367"/>
      <c r="E17" s="368"/>
      <c r="F17" s="93"/>
      <c r="G17" s="369"/>
      <c r="H17" s="367"/>
      <c r="I17" s="368"/>
    </row>
    <row r="18" spans="2:9" s="12" customFormat="1" ht="21.75" customHeight="1">
      <c r="B18" s="4" t="s">
        <v>41</v>
      </c>
      <c r="C18" s="352" t="s">
        <v>2</v>
      </c>
      <c r="D18" s="353"/>
      <c r="E18" s="354"/>
      <c r="F18" s="57">
        <v>25000</v>
      </c>
      <c r="G18" s="157">
        <v>12149</v>
      </c>
      <c r="H18" s="210"/>
      <c r="I18" s="139">
        <f>(G18+H18)</f>
        <v>12149</v>
      </c>
    </row>
    <row r="19" spans="2:9" s="12" customFormat="1" ht="12.75" customHeight="1">
      <c r="B19" s="4" t="s">
        <v>204</v>
      </c>
      <c r="C19" s="342" t="s">
        <v>205</v>
      </c>
      <c r="D19" s="343"/>
      <c r="E19" s="344"/>
      <c r="F19" s="57">
        <v>0</v>
      </c>
      <c r="G19" s="157">
        <v>0</v>
      </c>
      <c r="H19" s="210"/>
      <c r="I19" s="139">
        <v>0</v>
      </c>
    </row>
    <row r="20" spans="2:9" s="2" customFormat="1" ht="24.75" customHeight="1">
      <c r="B20" s="66" t="s">
        <v>40</v>
      </c>
      <c r="C20" s="372" t="s">
        <v>165</v>
      </c>
      <c r="D20" s="373"/>
      <c r="E20" s="374"/>
      <c r="F20" s="70">
        <f>(F18+F19)</f>
        <v>25000</v>
      </c>
      <c r="G20" s="261">
        <f>(G18+G19)</f>
        <v>12149</v>
      </c>
      <c r="H20" s="277"/>
      <c r="I20" s="144">
        <f>(G20+H20)</f>
        <v>12149</v>
      </c>
    </row>
    <row r="21" spans="2:9" s="2" customFormat="1" ht="12" customHeight="1">
      <c r="B21" s="46"/>
      <c r="C21" s="192"/>
      <c r="D21" s="19"/>
      <c r="E21" s="193"/>
      <c r="F21" s="194"/>
      <c r="G21" s="297"/>
      <c r="H21" s="153"/>
      <c r="I21" s="154"/>
    </row>
    <row r="22" spans="2:9" ht="15">
      <c r="B22" s="11" t="s">
        <v>43</v>
      </c>
      <c r="C22" s="8" t="s">
        <v>47</v>
      </c>
      <c r="D22" s="15"/>
      <c r="E22" s="17"/>
      <c r="F22" s="79">
        <v>500</v>
      </c>
      <c r="G22" s="51"/>
      <c r="H22" s="296"/>
      <c r="I22" s="313">
        <f>SUM(G22+H22)</f>
        <v>0</v>
      </c>
    </row>
    <row r="23" spans="2:9" ht="23.25" customHeight="1">
      <c r="B23" s="11" t="s">
        <v>184</v>
      </c>
      <c r="C23" s="352" t="s">
        <v>185</v>
      </c>
      <c r="D23" s="353"/>
      <c r="E23" s="354"/>
      <c r="F23" s="22">
        <v>500</v>
      </c>
      <c r="G23" s="300">
        <v>0</v>
      </c>
      <c r="H23" s="151"/>
      <c r="I23" s="139">
        <v>0</v>
      </c>
    </row>
    <row r="24" spans="2:9" ht="27" customHeight="1">
      <c r="B24" s="66" t="s">
        <v>42</v>
      </c>
      <c r="C24" s="372" t="s">
        <v>161</v>
      </c>
      <c r="D24" s="373"/>
      <c r="E24" s="374"/>
      <c r="F24" s="70">
        <f>(F22+F23)</f>
        <v>1000</v>
      </c>
      <c r="G24" s="310"/>
      <c r="H24" s="299">
        <f>(H22)</f>
        <v>0</v>
      </c>
      <c r="I24" s="144">
        <f>(G24+H24)</f>
        <v>0</v>
      </c>
    </row>
    <row r="25" spans="2:9" ht="12.75" customHeight="1">
      <c r="B25" s="195"/>
      <c r="C25" s="366"/>
      <c r="D25" s="367"/>
      <c r="E25" s="368"/>
      <c r="F25" s="196"/>
      <c r="G25" s="370"/>
      <c r="H25" s="371"/>
      <c r="I25" s="348"/>
    </row>
    <row r="26" spans="2:9" ht="12.75" customHeight="1">
      <c r="B26" s="4" t="s">
        <v>46</v>
      </c>
      <c r="C26" s="54" t="s">
        <v>3</v>
      </c>
      <c r="D26" s="55"/>
      <c r="E26" s="13"/>
      <c r="F26" s="58">
        <v>500</v>
      </c>
      <c r="G26" s="308"/>
      <c r="H26" s="305"/>
      <c r="I26" s="309"/>
    </row>
    <row r="27" spans="2:9" ht="12.75" customHeight="1">
      <c r="B27" s="4" t="s">
        <v>210</v>
      </c>
      <c r="C27" s="302" t="s">
        <v>211</v>
      </c>
      <c r="D27" s="303"/>
      <c r="E27" s="304"/>
      <c r="F27" s="53">
        <v>6500</v>
      </c>
      <c r="G27" s="308">
        <v>2885</v>
      </c>
      <c r="H27" s="305"/>
      <c r="I27" s="309">
        <f>(G27)</f>
        <v>2885</v>
      </c>
    </row>
    <row r="28" spans="2:9" ht="15" customHeight="1">
      <c r="B28" s="4" t="s">
        <v>209</v>
      </c>
      <c r="C28" s="55" t="s">
        <v>205</v>
      </c>
      <c r="D28" s="307"/>
      <c r="E28" s="307"/>
      <c r="F28" s="53">
        <v>100</v>
      </c>
      <c r="G28" s="141"/>
      <c r="H28" s="51"/>
      <c r="I28" s="147"/>
    </row>
    <row r="29" spans="2:9" ht="24.75" customHeight="1">
      <c r="B29" s="66" t="s">
        <v>45</v>
      </c>
      <c r="C29" s="67" t="s">
        <v>44</v>
      </c>
      <c r="D29" s="74"/>
      <c r="E29" s="75"/>
      <c r="F29" s="70">
        <f>(F26+F27+F28)</f>
        <v>7100</v>
      </c>
      <c r="G29" s="149">
        <f>(G28+G26+G27)</f>
        <v>2885</v>
      </c>
      <c r="H29" s="155"/>
      <c r="I29" s="144">
        <f>(G29+H29)</f>
        <v>2885</v>
      </c>
    </row>
    <row r="30" spans="2:9" ht="15" customHeight="1">
      <c r="B30" s="85">
        <v>1</v>
      </c>
      <c r="C30" s="81" t="s">
        <v>48</v>
      </c>
      <c r="D30" s="81"/>
      <c r="E30" s="81"/>
      <c r="F30" s="87">
        <f>(F10+F16+F20+F24+F29)</f>
        <v>219375</v>
      </c>
      <c r="G30" s="158">
        <f>(G10+G16+G20+G24+G29)</f>
        <v>192003.43</v>
      </c>
      <c r="H30" s="260">
        <f>(H10+H16+H20+H24+H29)</f>
        <v>7980</v>
      </c>
      <c r="I30" s="159">
        <f>(G30+H30)</f>
        <v>199983.43</v>
      </c>
    </row>
    <row r="31" spans="2:9" ht="12.75" customHeight="1">
      <c r="B31" s="195"/>
      <c r="C31" s="366"/>
      <c r="D31" s="367"/>
      <c r="E31" s="368"/>
      <c r="F31" s="173"/>
      <c r="G31" s="383"/>
      <c r="H31" s="384"/>
      <c r="I31" s="385"/>
    </row>
    <row r="32" spans="2:9" ht="15" customHeight="1">
      <c r="B32" s="4" t="s">
        <v>49</v>
      </c>
      <c r="C32" s="55" t="s">
        <v>4</v>
      </c>
      <c r="D32" s="55"/>
      <c r="E32" s="13"/>
      <c r="F32" s="58">
        <v>0</v>
      </c>
      <c r="G32" s="53">
        <v>0</v>
      </c>
      <c r="H32" s="18"/>
      <c r="I32" s="139"/>
    </row>
    <row r="33" spans="2:9" ht="24.75" customHeight="1">
      <c r="B33" s="66" t="s">
        <v>52</v>
      </c>
      <c r="C33" s="67" t="s">
        <v>53</v>
      </c>
      <c r="D33" s="67"/>
      <c r="E33" s="67"/>
      <c r="F33" s="70">
        <v>0</v>
      </c>
      <c r="G33" s="271">
        <v>0</v>
      </c>
      <c r="H33" s="272"/>
      <c r="I33" s="273"/>
    </row>
    <row r="34" spans="2:9" ht="12.75" customHeight="1">
      <c r="B34" s="46"/>
      <c r="C34" s="192"/>
      <c r="D34" s="19"/>
      <c r="E34" s="197"/>
      <c r="F34" s="47"/>
      <c r="G34" s="162"/>
      <c r="H34" s="163"/>
      <c r="I34" s="164"/>
    </row>
    <row r="35" spans="2:9" ht="15" customHeight="1">
      <c r="B35" s="11" t="s">
        <v>56</v>
      </c>
      <c r="C35" s="40" t="s">
        <v>57</v>
      </c>
      <c r="D35" s="40"/>
      <c r="E35" s="40"/>
      <c r="F35" s="57">
        <v>0</v>
      </c>
      <c r="G35" s="175">
        <v>0</v>
      </c>
      <c r="H35" s="165"/>
      <c r="I35" s="139"/>
    </row>
    <row r="36" spans="2:9" ht="21" customHeight="1">
      <c r="B36" s="66" t="s">
        <v>54</v>
      </c>
      <c r="C36" s="67" t="s">
        <v>55</v>
      </c>
      <c r="D36" s="74"/>
      <c r="E36" s="75"/>
      <c r="F36" s="70">
        <v>0</v>
      </c>
      <c r="G36" s="149">
        <v>0</v>
      </c>
      <c r="H36" s="161"/>
      <c r="I36" s="150"/>
    </row>
    <row r="37" spans="2:9" ht="15" customHeight="1">
      <c r="B37" s="92" t="s">
        <v>50</v>
      </c>
      <c r="C37" s="86" t="s">
        <v>51</v>
      </c>
      <c r="D37" s="86"/>
      <c r="E37" s="86"/>
      <c r="F37" s="87">
        <v>0</v>
      </c>
      <c r="G37" s="156">
        <v>0</v>
      </c>
      <c r="H37" s="132">
        <v>0</v>
      </c>
      <c r="I37" s="134">
        <f>(G37+H37)</f>
        <v>0</v>
      </c>
    </row>
    <row r="38" spans="2:9" ht="9" customHeight="1">
      <c r="B38" s="198"/>
      <c r="C38" s="199"/>
      <c r="D38" s="21"/>
      <c r="E38" s="200"/>
      <c r="F38" s="201"/>
      <c r="G38" s="166"/>
      <c r="H38" s="23"/>
      <c r="I38" s="167"/>
    </row>
    <row r="39" spans="2:9" ht="15" customHeight="1">
      <c r="B39" s="25" t="s">
        <v>61</v>
      </c>
      <c r="C39" s="26" t="s">
        <v>65</v>
      </c>
      <c r="D39" s="26"/>
      <c r="E39" s="26"/>
      <c r="F39" s="59">
        <v>10000</v>
      </c>
      <c r="G39" s="172">
        <v>9861.84</v>
      </c>
      <c r="H39" s="169"/>
      <c r="I39" s="139">
        <f aca="true" t="shared" si="0" ref="I39:I46">(G39+H39)</f>
        <v>9861.84</v>
      </c>
    </row>
    <row r="40" spans="2:9" s="20" customFormat="1" ht="15" customHeight="1">
      <c r="B40" s="24" t="s">
        <v>62</v>
      </c>
      <c r="C40" s="26" t="s">
        <v>66</v>
      </c>
      <c r="D40" s="26"/>
      <c r="E40" s="26"/>
      <c r="F40" s="59">
        <v>5000</v>
      </c>
      <c r="G40" s="168">
        <v>2697.76</v>
      </c>
      <c r="H40" s="169"/>
      <c r="I40" s="139">
        <f t="shared" si="0"/>
        <v>2697.76</v>
      </c>
    </row>
    <row r="41" spans="2:9" s="20" customFormat="1" ht="15" customHeight="1">
      <c r="B41" s="24" t="s">
        <v>63</v>
      </c>
      <c r="C41" s="54" t="s">
        <v>67</v>
      </c>
      <c r="D41" s="55"/>
      <c r="E41" s="56"/>
      <c r="F41" s="59">
        <v>5000</v>
      </c>
      <c r="G41" s="170">
        <v>4672.53</v>
      </c>
      <c r="H41" s="171">
        <v>58.8</v>
      </c>
      <c r="I41" s="140">
        <f t="shared" si="0"/>
        <v>4731.33</v>
      </c>
    </row>
    <row r="42" spans="2:9" s="20" customFormat="1" ht="15" customHeight="1">
      <c r="B42" s="24" t="s">
        <v>64</v>
      </c>
      <c r="C42" s="54" t="s">
        <v>68</v>
      </c>
      <c r="D42" s="55"/>
      <c r="E42" s="7"/>
      <c r="F42" s="59">
        <v>400</v>
      </c>
      <c r="G42" s="138">
        <v>0</v>
      </c>
      <c r="H42" s="169"/>
      <c r="I42" s="139">
        <f t="shared" si="0"/>
        <v>0</v>
      </c>
    </row>
    <row r="43" spans="2:9" s="20" customFormat="1" ht="15" customHeight="1">
      <c r="B43" s="24" t="s">
        <v>166</v>
      </c>
      <c r="C43" s="54" t="s">
        <v>5</v>
      </c>
      <c r="D43" s="55"/>
      <c r="E43" s="26"/>
      <c r="F43" s="59">
        <v>1000</v>
      </c>
      <c r="G43" s="172">
        <v>855.19</v>
      </c>
      <c r="H43" s="169"/>
      <c r="I43" s="139">
        <f t="shared" si="0"/>
        <v>855.19</v>
      </c>
    </row>
    <row r="44" spans="2:9" s="20" customFormat="1" ht="15" customHeight="1">
      <c r="B44" s="24" t="s">
        <v>167</v>
      </c>
      <c r="C44" s="54" t="s">
        <v>169</v>
      </c>
      <c r="D44" s="55"/>
      <c r="E44" s="7"/>
      <c r="F44" s="59">
        <v>100</v>
      </c>
      <c r="G44" s="168">
        <v>0</v>
      </c>
      <c r="H44" s="169"/>
      <c r="I44" s="139">
        <f t="shared" si="0"/>
        <v>0</v>
      </c>
    </row>
    <row r="45" spans="2:9" s="20" customFormat="1" ht="15" customHeight="1">
      <c r="B45" s="24" t="s">
        <v>168</v>
      </c>
      <c r="C45" s="55" t="s">
        <v>6</v>
      </c>
      <c r="D45" s="55"/>
      <c r="E45" s="26"/>
      <c r="F45" s="57">
        <v>10000</v>
      </c>
      <c r="G45" s="49">
        <v>2717.4</v>
      </c>
      <c r="H45" s="169">
        <v>279.68</v>
      </c>
      <c r="I45" s="139">
        <f t="shared" si="0"/>
        <v>2997.08</v>
      </c>
    </row>
    <row r="46" spans="2:9" s="20" customFormat="1" ht="15" customHeight="1">
      <c r="B46" s="24" t="s">
        <v>198</v>
      </c>
      <c r="C46" s="55" t="s">
        <v>199</v>
      </c>
      <c r="D46" s="55"/>
      <c r="E46" s="26"/>
      <c r="F46" s="57">
        <v>7000</v>
      </c>
      <c r="G46" s="49">
        <v>5498.57</v>
      </c>
      <c r="H46" s="169"/>
      <c r="I46" s="139">
        <f t="shared" si="0"/>
        <v>5498.57</v>
      </c>
    </row>
    <row r="47" spans="2:9" s="329" customFormat="1" ht="15" customHeight="1">
      <c r="B47" s="315"/>
      <c r="C47" s="7"/>
      <c r="D47" s="7"/>
      <c r="E47" s="330"/>
      <c r="F47" s="331"/>
      <c r="G47" s="300"/>
      <c r="H47" s="314"/>
      <c r="I47" s="316"/>
    </row>
    <row r="48" spans="2:9" s="329" customFormat="1" ht="15" customHeight="1">
      <c r="B48" s="315"/>
      <c r="C48" s="7"/>
      <c r="D48" s="7"/>
      <c r="E48" s="330"/>
      <c r="F48" s="331"/>
      <c r="G48" s="300"/>
      <c r="H48" s="314"/>
      <c r="I48" s="316"/>
    </row>
    <row r="49" spans="2:9" s="329" customFormat="1" ht="57.75" customHeight="1">
      <c r="B49" s="333"/>
      <c r="C49" s="334"/>
      <c r="D49" s="334"/>
      <c r="E49" s="334"/>
      <c r="F49" s="334"/>
      <c r="G49" s="334"/>
      <c r="H49" s="334"/>
      <c r="I49" s="335"/>
    </row>
    <row r="50" spans="2:9" ht="46.5" customHeight="1">
      <c r="B50" s="386" t="s">
        <v>229</v>
      </c>
      <c r="C50" s="387"/>
      <c r="D50" s="387"/>
      <c r="E50" s="387"/>
      <c r="F50" s="387"/>
      <c r="G50" s="387"/>
      <c r="H50" s="387"/>
      <c r="I50" s="388"/>
    </row>
    <row r="51" spans="2:9" ht="19.5" customHeight="1">
      <c r="B51" s="358" t="s">
        <v>110</v>
      </c>
      <c r="C51" s="359"/>
      <c r="D51" s="359"/>
      <c r="E51" s="359"/>
      <c r="F51" s="359"/>
      <c r="G51" s="359"/>
      <c r="H51" s="359"/>
      <c r="I51" s="360"/>
    </row>
    <row r="52" spans="2:9" ht="15" customHeight="1">
      <c r="B52" s="188"/>
      <c r="C52" s="94"/>
      <c r="D52" s="94"/>
      <c r="E52" s="94"/>
      <c r="F52" s="187"/>
      <c r="G52" s="349" t="s">
        <v>181</v>
      </c>
      <c r="H52" s="350"/>
      <c r="I52" s="351"/>
    </row>
    <row r="53" spans="2:13" ht="43.5" customHeight="1">
      <c r="B53" s="247" t="s">
        <v>23</v>
      </c>
      <c r="C53" s="248" t="s">
        <v>24</v>
      </c>
      <c r="D53" s="249"/>
      <c r="E53" s="250"/>
      <c r="F53" s="243" t="s">
        <v>226</v>
      </c>
      <c r="G53" s="251" t="s">
        <v>182</v>
      </c>
      <c r="H53" s="252" t="s">
        <v>183</v>
      </c>
      <c r="I53" s="252" t="s">
        <v>175</v>
      </c>
      <c r="M53" s="265"/>
    </row>
    <row r="54" spans="2:9" ht="24.75" customHeight="1">
      <c r="B54" s="119" t="s">
        <v>60</v>
      </c>
      <c r="C54" s="120" t="s">
        <v>58</v>
      </c>
      <c r="D54" s="120"/>
      <c r="E54" s="121"/>
      <c r="F54" s="122">
        <f>SUM(F39:F46)</f>
        <v>38500</v>
      </c>
      <c r="G54" s="184">
        <f>SUM(G39:G46)</f>
        <v>26303.29</v>
      </c>
      <c r="H54" s="185">
        <f>SUM(H39:H45)</f>
        <v>338.48</v>
      </c>
      <c r="I54" s="186">
        <f>(G54+H54)</f>
        <v>26641.77</v>
      </c>
    </row>
    <row r="55" spans="2:9" s="2" customFormat="1" ht="15">
      <c r="B55" s="202">
        <v>3</v>
      </c>
      <c r="C55" s="82" t="s">
        <v>59</v>
      </c>
      <c r="D55" s="83"/>
      <c r="E55" s="84"/>
      <c r="F55" s="203">
        <f>(F54)</f>
        <v>38500</v>
      </c>
      <c r="G55" s="133">
        <f>(G54)</f>
        <v>26303.29</v>
      </c>
      <c r="H55" s="183">
        <f>(H54)</f>
        <v>338.48</v>
      </c>
      <c r="I55" s="134">
        <f>(G55+H55)</f>
        <v>26641.77</v>
      </c>
    </row>
    <row r="56" spans="2:9" s="2" customFormat="1" ht="15">
      <c r="B56" s="88"/>
      <c r="C56" s="89"/>
      <c r="D56" s="89"/>
      <c r="E56" s="89"/>
      <c r="F56" s="90"/>
      <c r="G56" s="132"/>
      <c r="H56" s="183"/>
      <c r="I56" s="182"/>
    </row>
    <row r="57" spans="2:9" s="30" customFormat="1" ht="15">
      <c r="B57" s="270"/>
      <c r="C57" s="123" t="s">
        <v>72</v>
      </c>
      <c r="D57" s="123"/>
      <c r="E57" s="124"/>
      <c r="F57" s="204"/>
      <c r="G57" s="205"/>
      <c r="H57" s="206"/>
      <c r="I57" s="207"/>
    </row>
    <row r="58" spans="2:9" s="30" customFormat="1" ht="15">
      <c r="B58" s="29"/>
      <c r="C58" s="32" t="s">
        <v>70</v>
      </c>
      <c r="D58" s="32"/>
      <c r="E58" s="32"/>
      <c r="F58" s="108">
        <f>(F30)</f>
        <v>219375</v>
      </c>
      <c r="G58" s="50">
        <f>(G30)</f>
        <v>192003.43</v>
      </c>
      <c r="H58" s="105">
        <f>(H30)</f>
        <v>7980</v>
      </c>
      <c r="I58" s="62">
        <f>(I30)</f>
        <v>199983.43</v>
      </c>
    </row>
    <row r="59" spans="2:9" s="30" customFormat="1" ht="15">
      <c r="B59" s="29"/>
      <c r="C59" s="32" t="s">
        <v>69</v>
      </c>
      <c r="D59" s="32"/>
      <c r="E59" s="32"/>
      <c r="F59" s="108">
        <v>0</v>
      </c>
      <c r="G59" s="50">
        <v>0</v>
      </c>
      <c r="H59" s="105">
        <v>0</v>
      </c>
      <c r="I59" s="62">
        <v>0</v>
      </c>
    </row>
    <row r="60" spans="2:9" s="30" customFormat="1" ht="15">
      <c r="B60" s="29"/>
      <c r="C60" s="32" t="s">
        <v>71</v>
      </c>
      <c r="D60" s="32"/>
      <c r="E60" s="32"/>
      <c r="F60" s="108">
        <f>(F55)</f>
        <v>38500</v>
      </c>
      <c r="G60" s="50">
        <f>(G55)</f>
        <v>26303.29</v>
      </c>
      <c r="H60" s="105">
        <f>(H55)</f>
        <v>338.48</v>
      </c>
      <c r="I60" s="62">
        <f>(I55)</f>
        <v>26641.77</v>
      </c>
    </row>
    <row r="61" spans="2:9" s="30" customFormat="1" ht="15">
      <c r="B61" s="29"/>
      <c r="C61" s="33" t="s">
        <v>73</v>
      </c>
      <c r="D61" s="33"/>
      <c r="E61" s="33"/>
      <c r="F61" s="109">
        <f>(F58+F60)</f>
        <v>257875</v>
      </c>
      <c r="G61" s="268">
        <f>(G58+G59+G60)</f>
        <v>218306.72</v>
      </c>
      <c r="H61" s="266">
        <f>(H30+H55)</f>
        <v>8318.48</v>
      </c>
      <c r="I61" s="267">
        <f>(I58+I59+I60)</f>
        <v>226625.19999999998</v>
      </c>
    </row>
    <row r="62" spans="2:9" s="30" customFormat="1" ht="15">
      <c r="B62" s="269"/>
      <c r="C62" s="323" t="s">
        <v>227</v>
      </c>
      <c r="D62" s="78"/>
      <c r="E62" s="78"/>
      <c r="F62" s="322">
        <v>12188.2</v>
      </c>
      <c r="G62" s="48"/>
      <c r="H62" s="34"/>
      <c r="I62" s="63"/>
    </row>
    <row r="63" spans="2:9" s="30" customFormat="1" ht="15.75">
      <c r="B63" s="125"/>
      <c r="C63" s="126" t="s">
        <v>176</v>
      </c>
      <c r="D63" s="126"/>
      <c r="E63" s="127"/>
      <c r="F63" s="128">
        <f>(F61+F62)</f>
        <v>270063.2</v>
      </c>
      <c r="G63" s="129"/>
      <c r="H63" s="402">
        <f>(I61+I62)</f>
        <v>226625.19999999998</v>
      </c>
      <c r="I63" s="403"/>
    </row>
    <row r="64" spans="2:9" s="30" customFormat="1" ht="15.75">
      <c r="B64" s="345"/>
      <c r="C64" s="345"/>
      <c r="D64" s="345"/>
      <c r="E64" s="345"/>
      <c r="F64" s="345"/>
      <c r="G64" s="345"/>
      <c r="H64" s="345"/>
      <c r="I64" s="345"/>
    </row>
    <row r="65" spans="2:7" ht="19.5" customHeight="1">
      <c r="B65" s="42"/>
      <c r="C65" s="43"/>
      <c r="D65" s="43"/>
      <c r="E65" s="44"/>
      <c r="G65" s="45"/>
    </row>
    <row r="66" spans="2:9" ht="54" customHeight="1">
      <c r="B66" s="333"/>
      <c r="C66" s="334"/>
      <c r="D66" s="334"/>
      <c r="E66" s="334"/>
      <c r="F66" s="334"/>
      <c r="G66" s="334"/>
      <c r="H66" s="334"/>
      <c r="I66" s="335"/>
    </row>
    <row r="67" spans="2:19" ht="34.5" customHeight="1">
      <c r="B67" s="361" t="s">
        <v>230</v>
      </c>
      <c r="C67" s="362"/>
      <c r="D67" s="362"/>
      <c r="E67" s="362"/>
      <c r="F67" s="362"/>
      <c r="G67" s="362"/>
      <c r="H67" s="362"/>
      <c r="I67" s="363"/>
      <c r="L67" s="375"/>
      <c r="M67" s="375"/>
      <c r="N67" s="375"/>
      <c r="O67" s="375"/>
      <c r="P67" s="375"/>
      <c r="Q67" s="375"/>
      <c r="R67" s="375"/>
      <c r="S67" s="375"/>
    </row>
    <row r="68" spans="2:9" ht="15" customHeight="1">
      <c r="B68" s="355" t="s">
        <v>111</v>
      </c>
      <c r="C68" s="364"/>
      <c r="D68" s="364"/>
      <c r="E68" s="364"/>
      <c r="F68" s="364"/>
      <c r="G68" s="364"/>
      <c r="H68" s="364"/>
      <c r="I68" s="365"/>
    </row>
    <row r="69" spans="2:9" ht="15.75" customHeight="1">
      <c r="B69" s="188"/>
      <c r="C69" s="94"/>
      <c r="D69" s="94"/>
      <c r="E69" s="94"/>
      <c r="F69" s="187"/>
      <c r="G69" s="378" t="s">
        <v>177</v>
      </c>
      <c r="H69" s="379"/>
      <c r="I69" s="380"/>
    </row>
    <row r="70" spans="2:9" ht="46.5" customHeight="1">
      <c r="B70" s="253" t="s">
        <v>23</v>
      </c>
      <c r="C70" s="254" t="s">
        <v>174</v>
      </c>
      <c r="D70" s="255"/>
      <c r="E70" s="256"/>
      <c r="F70" s="243" t="s">
        <v>226</v>
      </c>
      <c r="G70" s="257" t="s">
        <v>180</v>
      </c>
      <c r="H70" s="258" t="s">
        <v>178</v>
      </c>
      <c r="I70" s="259" t="s">
        <v>175</v>
      </c>
    </row>
    <row r="71" spans="2:9" ht="15" customHeight="1">
      <c r="B71" s="4" t="s">
        <v>76</v>
      </c>
      <c r="C71" s="55" t="s">
        <v>212</v>
      </c>
      <c r="D71" s="18"/>
      <c r="E71" s="17"/>
      <c r="F71" s="58">
        <v>1900</v>
      </c>
      <c r="G71" s="141">
        <v>0</v>
      </c>
      <c r="H71" s="216"/>
      <c r="I71" s="217">
        <f>(G71+H71)</f>
        <v>0</v>
      </c>
    </row>
    <row r="72" spans="2:10" ht="15" customHeight="1">
      <c r="B72" s="4" t="s">
        <v>77</v>
      </c>
      <c r="C72" s="55" t="s">
        <v>188</v>
      </c>
      <c r="D72" s="18"/>
      <c r="E72" s="17"/>
      <c r="F72" s="58">
        <v>5000</v>
      </c>
      <c r="G72" s="53">
        <v>19.28</v>
      </c>
      <c r="H72" s="212"/>
      <c r="I72" s="52">
        <f>(G72)</f>
        <v>19.28</v>
      </c>
      <c r="J72" s="103"/>
    </row>
    <row r="73" spans="2:9" ht="15" customHeight="1">
      <c r="B73" s="4" t="s">
        <v>78</v>
      </c>
      <c r="C73" s="342" t="s">
        <v>80</v>
      </c>
      <c r="D73" s="343"/>
      <c r="E73" s="344"/>
      <c r="F73" s="58">
        <v>1750</v>
      </c>
      <c r="G73" s="53">
        <v>1750</v>
      </c>
      <c r="H73" s="18"/>
      <c r="I73" s="52">
        <v>1750</v>
      </c>
    </row>
    <row r="74" spans="2:9" ht="15" customHeight="1">
      <c r="B74" s="4" t="s">
        <v>79</v>
      </c>
      <c r="C74" s="342" t="s">
        <v>81</v>
      </c>
      <c r="D74" s="343"/>
      <c r="E74" s="344"/>
      <c r="F74" s="58">
        <v>25000</v>
      </c>
      <c r="G74" s="53">
        <v>24650</v>
      </c>
      <c r="H74" s="212"/>
      <c r="I74" s="104">
        <f>(G74+H74)</f>
        <v>24650</v>
      </c>
    </row>
    <row r="75" spans="2:9" ht="25.5" customHeight="1">
      <c r="B75" s="4" t="s">
        <v>186</v>
      </c>
      <c r="C75" s="352" t="s">
        <v>213</v>
      </c>
      <c r="D75" s="353"/>
      <c r="E75" s="354"/>
      <c r="F75" s="279">
        <v>2300</v>
      </c>
      <c r="G75" s="212">
        <v>2300</v>
      </c>
      <c r="H75" s="18"/>
      <c r="I75" s="104">
        <v>2300</v>
      </c>
    </row>
    <row r="76" spans="2:9" ht="24.75" customHeight="1">
      <c r="B76" s="4" t="s">
        <v>187</v>
      </c>
      <c r="C76" s="352" t="s">
        <v>189</v>
      </c>
      <c r="D76" s="353"/>
      <c r="E76" s="354"/>
      <c r="F76" s="57">
        <v>600</v>
      </c>
      <c r="G76" s="53">
        <v>600</v>
      </c>
      <c r="H76" s="210"/>
      <c r="I76" s="104">
        <v>600</v>
      </c>
    </row>
    <row r="77" spans="2:9" ht="24.75" customHeight="1">
      <c r="B77" s="66" t="s">
        <v>74</v>
      </c>
      <c r="C77" s="67" t="s">
        <v>75</v>
      </c>
      <c r="D77" s="67"/>
      <c r="E77" s="68"/>
      <c r="F77" s="70">
        <f>(F71+F72+F73+F74+F75+F76)</f>
        <v>36550</v>
      </c>
      <c r="G77" s="76">
        <f>SUM(G71+G72+G73+G74+G75+G76)</f>
        <v>29319.28</v>
      </c>
      <c r="H77" s="218">
        <f>SUM(H71+H72+H74+H76)</f>
        <v>0</v>
      </c>
      <c r="I77" s="219">
        <f>(G77+H77)</f>
        <v>29319.28</v>
      </c>
    </row>
    <row r="78" spans="2:9" ht="12.75" customHeight="1">
      <c r="B78" s="46"/>
      <c r="C78" s="192"/>
      <c r="D78" s="19"/>
      <c r="E78" s="193"/>
      <c r="F78" s="152"/>
      <c r="G78" s="152"/>
      <c r="H78" s="153"/>
      <c r="I78" s="154"/>
    </row>
    <row r="79" spans="2:9" ht="15">
      <c r="B79" s="16" t="s">
        <v>84</v>
      </c>
      <c r="C79" s="342" t="s">
        <v>7</v>
      </c>
      <c r="D79" s="343"/>
      <c r="E79" s="344"/>
      <c r="F79" s="57">
        <v>49840</v>
      </c>
      <c r="G79" s="53">
        <v>45873.35</v>
      </c>
      <c r="H79" s="210">
        <v>3891.6</v>
      </c>
      <c r="I79" s="104">
        <v>49764.95</v>
      </c>
    </row>
    <row r="80" spans="2:9" ht="13.5" customHeight="1">
      <c r="B80" s="16" t="s">
        <v>85</v>
      </c>
      <c r="C80" s="54" t="s">
        <v>87</v>
      </c>
      <c r="D80" s="55"/>
      <c r="E80" s="55"/>
      <c r="F80" s="58">
        <v>0</v>
      </c>
      <c r="G80" s="53">
        <v>0</v>
      </c>
      <c r="H80" s="210"/>
      <c r="I80" s="104">
        <f aca="true" t="shared" si="1" ref="I80:I101">(G80+H80)</f>
        <v>0</v>
      </c>
    </row>
    <row r="81" spans="2:9" ht="15">
      <c r="B81" s="16" t="s">
        <v>86</v>
      </c>
      <c r="C81" s="54" t="s">
        <v>88</v>
      </c>
      <c r="D81" s="55"/>
      <c r="E81" s="55"/>
      <c r="F81" s="58">
        <v>13018</v>
      </c>
      <c r="G81" s="53">
        <v>11128.44</v>
      </c>
      <c r="H81" s="212">
        <v>1888.79</v>
      </c>
      <c r="I81" s="104">
        <f t="shared" si="1"/>
        <v>13017.23</v>
      </c>
    </row>
    <row r="82" spans="2:9" ht="15">
      <c r="B82" s="16" t="s">
        <v>162</v>
      </c>
      <c r="C82" s="342" t="s">
        <v>147</v>
      </c>
      <c r="D82" s="343"/>
      <c r="E82" s="344"/>
      <c r="F82" s="79">
        <v>4043</v>
      </c>
      <c r="G82" s="49">
        <v>0</v>
      </c>
      <c r="H82" s="236">
        <v>4042.05</v>
      </c>
      <c r="I82" s="278">
        <f>(H82)</f>
        <v>4042.05</v>
      </c>
    </row>
    <row r="83" spans="2:9" ht="15">
      <c r="B83" s="16" t="s">
        <v>221</v>
      </c>
      <c r="C83" s="342" t="s">
        <v>222</v>
      </c>
      <c r="D83" s="343"/>
      <c r="E83" s="344"/>
      <c r="F83" s="79">
        <v>6.2</v>
      </c>
      <c r="G83" s="49">
        <v>6.2</v>
      </c>
      <c r="H83" s="298"/>
      <c r="I83" s="278">
        <v>6.2</v>
      </c>
    </row>
    <row r="84" spans="2:9" ht="15">
      <c r="B84" s="16" t="s">
        <v>206</v>
      </c>
      <c r="C84" s="342" t="s">
        <v>207</v>
      </c>
      <c r="D84" s="343"/>
      <c r="E84" s="344"/>
      <c r="F84" s="79">
        <v>4417</v>
      </c>
      <c r="G84" s="49">
        <v>3593.95</v>
      </c>
      <c r="H84" s="298">
        <v>822.64</v>
      </c>
      <c r="I84" s="278">
        <f>(G84+H84)</f>
        <v>4416.59</v>
      </c>
    </row>
    <row r="85" spans="2:9" ht="22.5" customHeight="1">
      <c r="B85" s="16" t="s">
        <v>190</v>
      </c>
      <c r="C85" s="352" t="s">
        <v>197</v>
      </c>
      <c r="D85" s="353"/>
      <c r="E85" s="354"/>
      <c r="F85" s="279">
        <v>250</v>
      </c>
      <c r="G85" s="222">
        <v>179.6</v>
      </c>
      <c r="H85" s="282"/>
      <c r="I85" s="52">
        <f>(G85)</f>
        <v>179.6</v>
      </c>
    </row>
    <row r="86" spans="2:9" ht="17.25" customHeight="1">
      <c r="B86" s="66" t="s">
        <v>82</v>
      </c>
      <c r="C86" s="67" t="s">
        <v>83</v>
      </c>
      <c r="D86" s="67"/>
      <c r="E86" s="68"/>
      <c r="F86" s="70">
        <f>(F79+F80+F81+F82+F84+F83+F85)</f>
        <v>71574.2</v>
      </c>
      <c r="G86" s="261">
        <f>(G79+G80+G81+G82+G84+G83+G85)</f>
        <v>60781.53999999999</v>
      </c>
      <c r="H86" s="262">
        <f>(H79+H80+H81+H82+H84+H85)</f>
        <v>10645.079999999998</v>
      </c>
      <c r="I86" s="215">
        <f t="shared" si="1"/>
        <v>71426.62</v>
      </c>
    </row>
    <row r="87" spans="2:9" ht="9" customHeight="1">
      <c r="B87" s="191"/>
      <c r="C87" s="339"/>
      <c r="D87" s="340"/>
      <c r="E87" s="341"/>
      <c r="F87" s="196"/>
      <c r="G87" s="221"/>
      <c r="H87" s="18"/>
      <c r="I87" s="104"/>
    </row>
    <row r="88" spans="2:9" ht="15">
      <c r="B88" s="4" t="s">
        <v>90</v>
      </c>
      <c r="C88" s="55" t="s">
        <v>99</v>
      </c>
      <c r="D88" s="55"/>
      <c r="E88" s="55"/>
      <c r="F88" s="22">
        <v>20400</v>
      </c>
      <c r="G88" s="236">
        <v>20400</v>
      </c>
      <c r="H88" s="210"/>
      <c r="I88" s="104">
        <v>20400</v>
      </c>
    </row>
    <row r="89" spans="2:9" ht="15">
      <c r="B89" s="4" t="s">
        <v>91</v>
      </c>
      <c r="C89" s="54" t="s">
        <v>214</v>
      </c>
      <c r="D89" s="55"/>
      <c r="E89" s="55"/>
      <c r="F89" s="27">
        <v>1150</v>
      </c>
      <c r="G89" s="157">
        <v>0</v>
      </c>
      <c r="H89" s="223">
        <v>777.31</v>
      </c>
      <c r="I89" s="280">
        <f t="shared" si="1"/>
        <v>777.31</v>
      </c>
    </row>
    <row r="90" spans="2:9" ht="15">
      <c r="B90" s="4" t="s">
        <v>92</v>
      </c>
      <c r="C90" s="54" t="s">
        <v>101</v>
      </c>
      <c r="D90" s="55"/>
      <c r="E90" s="55"/>
      <c r="F90" s="27">
        <v>5000</v>
      </c>
      <c r="G90" s="53">
        <v>3873.41</v>
      </c>
      <c r="H90" s="210">
        <v>313.31</v>
      </c>
      <c r="I90" s="104">
        <f t="shared" si="1"/>
        <v>4186.72</v>
      </c>
    </row>
    <row r="91" spans="2:9" ht="15">
      <c r="B91" s="4" t="s">
        <v>103</v>
      </c>
      <c r="C91" s="54" t="s">
        <v>8</v>
      </c>
      <c r="D91" s="55"/>
      <c r="E91" s="55"/>
      <c r="F91" s="22">
        <v>8500</v>
      </c>
      <c r="G91" s="222">
        <v>7850.27</v>
      </c>
      <c r="H91" s="210">
        <v>55.51</v>
      </c>
      <c r="I91" s="104">
        <f t="shared" si="1"/>
        <v>7905.780000000001</v>
      </c>
    </row>
    <row r="92" spans="2:9" ht="15">
      <c r="B92" s="4" t="s">
        <v>93</v>
      </c>
      <c r="C92" s="54" t="s">
        <v>102</v>
      </c>
      <c r="D92" s="55"/>
      <c r="E92" s="55"/>
      <c r="F92" s="27">
        <v>700</v>
      </c>
      <c r="G92" s="53">
        <v>427</v>
      </c>
      <c r="H92" s="51"/>
      <c r="I92" s="104">
        <f t="shared" si="1"/>
        <v>427</v>
      </c>
    </row>
    <row r="93" spans="2:9" ht="15">
      <c r="B93" s="4" t="s">
        <v>94</v>
      </c>
      <c r="C93" s="54" t="s">
        <v>104</v>
      </c>
      <c r="D93" s="55"/>
      <c r="E93" s="55"/>
      <c r="F93" s="27">
        <v>200</v>
      </c>
      <c r="G93" s="222">
        <v>170.9</v>
      </c>
      <c r="H93" s="210"/>
      <c r="I93" s="104">
        <f>(G93)</f>
        <v>170.9</v>
      </c>
    </row>
    <row r="94" spans="2:9" ht="15">
      <c r="B94" s="4" t="s">
        <v>95</v>
      </c>
      <c r="C94" s="54" t="s">
        <v>9</v>
      </c>
      <c r="D94" s="55"/>
      <c r="E94" s="55"/>
      <c r="F94" s="27">
        <v>1000</v>
      </c>
      <c r="G94" s="53">
        <v>760.11</v>
      </c>
      <c r="H94" s="210">
        <v>151.76</v>
      </c>
      <c r="I94" s="104">
        <f t="shared" si="1"/>
        <v>911.87</v>
      </c>
    </row>
    <row r="95" spans="2:9" ht="15">
      <c r="B95" s="4" t="s">
        <v>105</v>
      </c>
      <c r="C95" s="54" t="s">
        <v>106</v>
      </c>
      <c r="D95" s="55"/>
      <c r="E95" s="56"/>
      <c r="F95" s="28">
        <v>1100</v>
      </c>
      <c r="G95" s="222">
        <v>800.97</v>
      </c>
      <c r="H95" s="210"/>
      <c r="I95" s="104">
        <f t="shared" si="1"/>
        <v>800.97</v>
      </c>
    </row>
    <row r="96" spans="2:9" ht="15">
      <c r="B96" s="35" t="s">
        <v>96</v>
      </c>
      <c r="C96" s="54" t="s">
        <v>107</v>
      </c>
      <c r="D96" s="55"/>
      <c r="E96" s="55"/>
      <c r="F96" s="28">
        <v>2274</v>
      </c>
      <c r="G96" s="53">
        <v>2107.6</v>
      </c>
      <c r="H96" s="210">
        <v>165.64</v>
      </c>
      <c r="I96" s="104">
        <f t="shared" si="1"/>
        <v>2273.24</v>
      </c>
    </row>
    <row r="97" spans="2:9" ht="15">
      <c r="B97" s="4" t="s">
        <v>100</v>
      </c>
      <c r="C97" s="54" t="s">
        <v>10</v>
      </c>
      <c r="D97" s="55"/>
      <c r="E97" s="56"/>
      <c r="F97" s="41">
        <v>5000</v>
      </c>
      <c r="G97" s="222">
        <v>4325.92</v>
      </c>
      <c r="H97" s="223"/>
      <c r="I97" s="104">
        <f t="shared" si="1"/>
        <v>4325.92</v>
      </c>
    </row>
    <row r="98" spans="2:9" ht="15">
      <c r="B98" s="4" t="s">
        <v>97</v>
      </c>
      <c r="C98" s="54" t="s">
        <v>108</v>
      </c>
      <c r="D98" s="55"/>
      <c r="E98" s="55"/>
      <c r="F98" s="27">
        <v>117</v>
      </c>
      <c r="G98" s="53">
        <v>117</v>
      </c>
      <c r="H98" s="210"/>
      <c r="I98" s="104">
        <f t="shared" si="1"/>
        <v>117</v>
      </c>
    </row>
    <row r="99" spans="2:9" ht="15">
      <c r="B99" s="35" t="s">
        <v>98</v>
      </c>
      <c r="C99" s="54" t="s">
        <v>109</v>
      </c>
      <c r="D99" s="55"/>
      <c r="E99" s="55"/>
      <c r="F99" s="141">
        <v>183</v>
      </c>
      <c r="G99" s="222">
        <v>183</v>
      </c>
      <c r="H99" s="210"/>
      <c r="I99" s="104">
        <f t="shared" si="1"/>
        <v>183</v>
      </c>
    </row>
    <row r="100" spans="2:9" ht="15">
      <c r="B100" s="35" t="s">
        <v>223</v>
      </c>
      <c r="C100" s="54" t="s">
        <v>224</v>
      </c>
      <c r="D100" s="55"/>
      <c r="E100" s="55"/>
      <c r="F100" s="141">
        <v>1241</v>
      </c>
      <c r="G100" s="311">
        <v>1058.96</v>
      </c>
      <c r="H100" s="212">
        <v>181.78</v>
      </c>
      <c r="I100" s="213">
        <f>(H100+G100)</f>
        <v>1240.74</v>
      </c>
    </row>
    <row r="101" spans="2:9" ht="21" customHeight="1">
      <c r="B101" s="66" t="s">
        <v>89</v>
      </c>
      <c r="C101" s="71" t="s">
        <v>219</v>
      </c>
      <c r="D101" s="67"/>
      <c r="E101" s="68"/>
      <c r="F101" s="70">
        <f>SUM(F88:F100)</f>
        <v>46865</v>
      </c>
      <c r="G101" s="174">
        <f>SUM(G88:G100)</f>
        <v>42075.14</v>
      </c>
      <c r="H101" s="218">
        <f>(H89+H90+H91+H93+H94+H96+H97+H100)</f>
        <v>1645.3099999999997</v>
      </c>
      <c r="I101" s="219">
        <f t="shared" si="1"/>
        <v>43720.45</v>
      </c>
    </row>
    <row r="102" spans="2:9" ht="9.75" customHeight="1">
      <c r="B102" s="191"/>
      <c r="C102" s="339"/>
      <c r="D102" s="340"/>
      <c r="E102" s="341"/>
      <c r="F102" s="61"/>
      <c r="G102" s="220"/>
      <c r="H102" s="18"/>
      <c r="I102" s="65"/>
    </row>
    <row r="103" spans="2:9" ht="15">
      <c r="B103" s="4" t="s">
        <v>112</v>
      </c>
      <c r="C103" s="54" t="s">
        <v>215</v>
      </c>
      <c r="D103" s="55"/>
      <c r="E103" s="56"/>
      <c r="F103" s="22">
        <v>8000</v>
      </c>
      <c r="G103" s="53">
        <v>4927.75</v>
      </c>
      <c r="H103" s="210">
        <v>2603.15</v>
      </c>
      <c r="I103" s="104">
        <f aca="true" t="shared" si="2" ref="I103:I114">(G103+H103)</f>
        <v>7530.9</v>
      </c>
    </row>
    <row r="104" spans="2:9" ht="15">
      <c r="B104" s="4" t="s">
        <v>113</v>
      </c>
      <c r="C104" s="54" t="s">
        <v>11</v>
      </c>
      <c r="D104" s="18"/>
      <c r="E104" s="13"/>
      <c r="F104" s="22">
        <v>2500</v>
      </c>
      <c r="G104" s="53">
        <v>2328.9</v>
      </c>
      <c r="H104" s="210"/>
      <c r="I104" s="104">
        <f t="shared" si="2"/>
        <v>2328.9</v>
      </c>
    </row>
    <row r="105" spans="2:9" ht="24" customHeight="1">
      <c r="B105" s="4" t="s">
        <v>114</v>
      </c>
      <c r="C105" s="352" t="s">
        <v>225</v>
      </c>
      <c r="D105" s="353"/>
      <c r="E105" s="354"/>
      <c r="F105" s="22">
        <v>5000</v>
      </c>
      <c r="G105" s="141">
        <v>0</v>
      </c>
      <c r="H105" s="216"/>
      <c r="I105" s="217">
        <f t="shared" si="2"/>
        <v>0</v>
      </c>
    </row>
    <row r="106" spans="2:9" ht="15">
      <c r="B106" s="4" t="s">
        <v>115</v>
      </c>
      <c r="C106" s="54" t="s">
        <v>193</v>
      </c>
      <c r="D106" s="18"/>
      <c r="E106" s="13"/>
      <c r="F106" s="22">
        <v>8000</v>
      </c>
      <c r="G106" s="53">
        <v>5598.03</v>
      </c>
      <c r="H106" s="224"/>
      <c r="I106" s="104">
        <f t="shared" si="2"/>
        <v>5598.03</v>
      </c>
    </row>
    <row r="107" spans="2:9" ht="12" customHeight="1">
      <c r="B107" s="4" t="s">
        <v>116</v>
      </c>
      <c r="C107" s="342" t="s">
        <v>117</v>
      </c>
      <c r="D107" s="343"/>
      <c r="E107" s="344"/>
      <c r="F107" s="22">
        <v>0</v>
      </c>
      <c r="G107" s="53">
        <v>0</v>
      </c>
      <c r="H107" s="224"/>
      <c r="I107" s="104">
        <f t="shared" si="2"/>
        <v>0</v>
      </c>
    </row>
    <row r="108" spans="2:9" ht="13.5" customHeight="1">
      <c r="B108" s="4" t="s">
        <v>118</v>
      </c>
      <c r="C108" s="352" t="s">
        <v>216</v>
      </c>
      <c r="D108" s="353"/>
      <c r="E108" s="354"/>
      <c r="F108" s="22">
        <v>5000</v>
      </c>
      <c r="G108" s="53">
        <v>1939</v>
      </c>
      <c r="H108" s="224">
        <v>2487.12</v>
      </c>
      <c r="I108" s="104">
        <f t="shared" si="2"/>
        <v>4426.12</v>
      </c>
    </row>
    <row r="109" spans="2:9" ht="14.25" customHeight="1">
      <c r="B109" s="4" t="s">
        <v>119</v>
      </c>
      <c r="C109" s="54" t="s">
        <v>12</v>
      </c>
      <c r="D109" s="18"/>
      <c r="E109" s="13"/>
      <c r="F109" s="27">
        <v>100</v>
      </c>
      <c r="G109" s="53">
        <v>0</v>
      </c>
      <c r="H109" s="210"/>
      <c r="I109" s="104">
        <f t="shared" si="2"/>
        <v>0</v>
      </c>
    </row>
    <row r="110" spans="2:9" ht="12.75" customHeight="1">
      <c r="B110" s="4" t="s">
        <v>121</v>
      </c>
      <c r="C110" s="54" t="s">
        <v>120</v>
      </c>
      <c r="D110" s="18"/>
      <c r="E110" s="13"/>
      <c r="F110" s="278">
        <v>1000</v>
      </c>
      <c r="G110" s="53">
        <v>110.7</v>
      </c>
      <c r="H110" s="210"/>
      <c r="I110" s="104">
        <f t="shared" si="2"/>
        <v>110.7</v>
      </c>
    </row>
    <row r="111" spans="2:9" ht="24" customHeight="1">
      <c r="B111" s="4" t="s">
        <v>201</v>
      </c>
      <c r="C111" s="352" t="s">
        <v>202</v>
      </c>
      <c r="D111" s="353"/>
      <c r="E111" s="354"/>
      <c r="F111" s="278">
        <v>1000</v>
      </c>
      <c r="G111" s="283">
        <v>110</v>
      </c>
      <c r="H111" s="212"/>
      <c r="I111" s="213">
        <f>(G111)</f>
        <v>110</v>
      </c>
    </row>
    <row r="112" spans="2:9" ht="15">
      <c r="B112" s="4" t="s">
        <v>191</v>
      </c>
      <c r="C112" s="342" t="s">
        <v>192</v>
      </c>
      <c r="D112" s="343"/>
      <c r="E112" s="344"/>
      <c r="F112" s="22">
        <v>2000</v>
      </c>
      <c r="G112" s="212">
        <v>0</v>
      </c>
      <c r="H112" s="212"/>
      <c r="I112" s="213">
        <v>0</v>
      </c>
    </row>
    <row r="113" spans="2:9" ht="15">
      <c r="B113" s="4" t="s">
        <v>217</v>
      </c>
      <c r="C113" s="306" t="s">
        <v>218</v>
      </c>
      <c r="D113" s="306"/>
      <c r="E113" s="306"/>
      <c r="F113" s="22">
        <v>5000</v>
      </c>
      <c r="G113" s="212">
        <v>4510.18</v>
      </c>
      <c r="H113" s="212"/>
      <c r="I113" s="104">
        <f>(G113)</f>
        <v>4510.18</v>
      </c>
    </row>
    <row r="114" spans="2:9" ht="18" customHeight="1">
      <c r="B114" s="66" t="s">
        <v>122</v>
      </c>
      <c r="C114" s="67" t="s">
        <v>171</v>
      </c>
      <c r="D114" s="67"/>
      <c r="E114" s="68"/>
      <c r="F114" s="70">
        <f>SUM(F103:F113)</f>
        <v>37600</v>
      </c>
      <c r="G114" s="149">
        <f>SUM(G103:G113)</f>
        <v>19524.56</v>
      </c>
      <c r="H114" s="208">
        <f>SUM(H103:H112)</f>
        <v>5090.27</v>
      </c>
      <c r="I114" s="215">
        <f t="shared" si="2"/>
        <v>24614.83</v>
      </c>
    </row>
    <row r="115" spans="2:9" s="20" customFormat="1" ht="54" customHeight="1">
      <c r="B115" s="333"/>
      <c r="C115" s="334"/>
      <c r="D115" s="334"/>
      <c r="E115" s="334"/>
      <c r="F115" s="334"/>
      <c r="G115" s="334"/>
      <c r="H115" s="334"/>
      <c r="I115" s="335"/>
    </row>
    <row r="116" spans="2:9" ht="34.5" customHeight="1">
      <c r="B116" s="392" t="s">
        <v>220</v>
      </c>
      <c r="C116" s="393"/>
      <c r="D116" s="393"/>
      <c r="E116" s="393"/>
      <c r="F116" s="393"/>
      <c r="G116" s="393"/>
      <c r="H116" s="393"/>
      <c r="I116" s="394"/>
    </row>
    <row r="117" spans="2:9" ht="15" customHeight="1">
      <c r="B117" s="355" t="s">
        <v>111</v>
      </c>
      <c r="C117" s="356"/>
      <c r="D117" s="356"/>
      <c r="E117" s="356"/>
      <c r="F117" s="356"/>
      <c r="G117" s="356"/>
      <c r="H117" s="356"/>
      <c r="I117" s="357"/>
    </row>
    <row r="118" spans="2:9" ht="15" customHeight="1">
      <c r="B118" s="274"/>
      <c r="C118" s="332"/>
      <c r="D118" s="332"/>
      <c r="E118" s="332"/>
      <c r="F118" s="275"/>
      <c r="G118" s="349" t="s">
        <v>177</v>
      </c>
      <c r="H118" s="350"/>
      <c r="I118" s="351"/>
    </row>
    <row r="119" spans="2:9" ht="47.25" customHeight="1">
      <c r="B119" s="253" t="s">
        <v>23</v>
      </c>
      <c r="C119" s="254" t="s">
        <v>174</v>
      </c>
      <c r="D119" s="255"/>
      <c r="E119" s="256"/>
      <c r="F119" s="243" t="s">
        <v>226</v>
      </c>
      <c r="G119" s="257" t="s">
        <v>179</v>
      </c>
      <c r="H119" s="258" t="s">
        <v>178</v>
      </c>
      <c r="I119" s="259" t="s">
        <v>175</v>
      </c>
    </row>
    <row r="120" spans="2:9" ht="15">
      <c r="B120" s="4" t="s">
        <v>124</v>
      </c>
      <c r="C120" s="54" t="s">
        <v>126</v>
      </c>
      <c r="D120" s="18"/>
      <c r="E120" s="13"/>
      <c r="F120" s="279">
        <v>1400</v>
      </c>
      <c r="G120" s="53">
        <v>952.03</v>
      </c>
      <c r="H120" s="226"/>
      <c r="I120" s="104">
        <f>(G120+H120)</f>
        <v>952.03</v>
      </c>
    </row>
    <row r="121" spans="2:9" ht="15">
      <c r="B121" s="4" t="s">
        <v>125</v>
      </c>
      <c r="C121" s="8" t="s">
        <v>13</v>
      </c>
      <c r="D121" s="9"/>
      <c r="E121" s="10"/>
      <c r="F121" s="49">
        <v>100</v>
      </c>
      <c r="G121" s="53">
        <v>9</v>
      </c>
      <c r="H121" s="226"/>
      <c r="I121" s="104">
        <f>(G121+H121)</f>
        <v>9</v>
      </c>
    </row>
    <row r="122" spans="2:9" ht="15">
      <c r="B122" s="4" t="s">
        <v>163</v>
      </c>
      <c r="C122" s="54" t="s">
        <v>127</v>
      </c>
      <c r="D122" s="55"/>
      <c r="E122" s="55"/>
      <c r="F122" s="49">
        <v>1620</v>
      </c>
      <c r="G122" s="53">
        <v>1604.21</v>
      </c>
      <c r="H122" s="226">
        <v>15</v>
      </c>
      <c r="I122" s="104">
        <f>(G122+H122)</f>
        <v>1619.21</v>
      </c>
    </row>
    <row r="123" spans="2:9" ht="24.75" customHeight="1">
      <c r="B123" s="66" t="s">
        <v>123</v>
      </c>
      <c r="C123" s="67" t="s">
        <v>164</v>
      </c>
      <c r="D123" s="67"/>
      <c r="E123" s="68"/>
      <c r="F123" s="69">
        <f>(F120+F121+F122)</f>
        <v>3120</v>
      </c>
      <c r="G123" s="149">
        <f>(G120+G121+G122)</f>
        <v>2565.24</v>
      </c>
      <c r="H123" s="208">
        <f>(H120+H121+H122)</f>
        <v>15</v>
      </c>
      <c r="I123" s="209">
        <f>(I120+I121+I122)</f>
        <v>2580.24</v>
      </c>
    </row>
    <row r="124" spans="2:9" ht="15">
      <c r="B124" s="4" t="s">
        <v>130</v>
      </c>
      <c r="C124" s="342" t="s">
        <v>14</v>
      </c>
      <c r="D124" s="343"/>
      <c r="E124" s="344"/>
      <c r="F124" s="57">
        <v>20000</v>
      </c>
      <c r="G124" s="49">
        <v>9125</v>
      </c>
      <c r="H124" s="210"/>
      <c r="I124" s="104">
        <f>(G124+H124)</f>
        <v>9125</v>
      </c>
    </row>
    <row r="125" spans="2:9" ht="15">
      <c r="B125" s="4" t="s">
        <v>131</v>
      </c>
      <c r="C125" s="7" t="s">
        <v>15</v>
      </c>
      <c r="D125" s="1"/>
      <c r="E125" s="3"/>
      <c r="F125" s="57">
        <v>0</v>
      </c>
      <c r="G125" s="49">
        <v>0</v>
      </c>
      <c r="H125" s="210"/>
      <c r="I125" s="104">
        <v>0</v>
      </c>
    </row>
    <row r="126" spans="2:9" ht="15">
      <c r="B126" s="4" t="s">
        <v>132</v>
      </c>
      <c r="C126" s="54" t="s">
        <v>16</v>
      </c>
      <c r="D126" s="18"/>
      <c r="E126" s="13"/>
      <c r="F126" s="57">
        <v>3000</v>
      </c>
      <c r="G126" s="49">
        <v>732</v>
      </c>
      <c r="H126" s="210"/>
      <c r="I126" s="104">
        <f>(G126+H126)</f>
        <v>732</v>
      </c>
    </row>
    <row r="127" spans="2:9" ht="15">
      <c r="B127" s="4" t="s">
        <v>133</v>
      </c>
      <c r="C127" s="54" t="s">
        <v>17</v>
      </c>
      <c r="D127" s="18"/>
      <c r="E127" s="13"/>
      <c r="F127" s="57">
        <v>2000</v>
      </c>
      <c r="G127" s="211">
        <v>20</v>
      </c>
      <c r="H127" s="212"/>
      <c r="I127" s="213">
        <f>(G127+H127)</f>
        <v>20</v>
      </c>
    </row>
    <row r="128" spans="2:9" ht="25.5" customHeight="1">
      <c r="B128" s="73" t="s">
        <v>128</v>
      </c>
      <c r="C128" s="372" t="s">
        <v>129</v>
      </c>
      <c r="D128" s="373"/>
      <c r="E128" s="374"/>
      <c r="F128" s="69">
        <f>(F124+F125+F126+F127)</f>
        <v>25000</v>
      </c>
      <c r="G128" s="76">
        <f>(G124+G125+G126+G127)</f>
        <v>9877</v>
      </c>
      <c r="H128" s="218">
        <f>(H124+H125+H126+H127)</f>
        <v>0</v>
      </c>
      <c r="I128" s="219">
        <f>(G128+H128)</f>
        <v>9877</v>
      </c>
    </row>
    <row r="129" spans="2:9" s="20" customFormat="1" ht="9" customHeight="1">
      <c r="B129" s="46"/>
      <c r="C129" s="19"/>
      <c r="D129" s="19"/>
      <c r="E129" s="39"/>
      <c r="F129" s="228"/>
      <c r="G129" s="152"/>
      <c r="H129" s="227"/>
      <c r="I129" s="64"/>
    </row>
    <row r="130" spans="2:9" ht="12.75" customHeight="1">
      <c r="B130" s="35" t="s">
        <v>136</v>
      </c>
      <c r="C130" s="54" t="s">
        <v>18</v>
      </c>
      <c r="D130" s="18"/>
      <c r="E130" s="17"/>
      <c r="F130" s="141">
        <v>0</v>
      </c>
      <c r="G130" s="53">
        <v>0</v>
      </c>
      <c r="H130" s="210"/>
      <c r="I130" s="104">
        <f aca="true" t="shared" si="3" ref="I130:I135">(G130+H130)</f>
        <v>0</v>
      </c>
    </row>
    <row r="131" spans="2:9" ht="12" customHeight="1">
      <c r="B131" s="4" t="s">
        <v>137</v>
      </c>
      <c r="C131" s="54" t="s">
        <v>172</v>
      </c>
      <c r="D131" s="18"/>
      <c r="E131" s="17"/>
      <c r="F131" s="53">
        <v>190</v>
      </c>
      <c r="G131" s="53">
        <v>0</v>
      </c>
      <c r="H131" s="210"/>
      <c r="I131" s="104">
        <f t="shared" si="3"/>
        <v>0</v>
      </c>
    </row>
    <row r="132" spans="2:9" ht="12.75" customHeight="1">
      <c r="B132" s="4" t="s">
        <v>138</v>
      </c>
      <c r="C132" s="342" t="s">
        <v>19</v>
      </c>
      <c r="D132" s="343"/>
      <c r="E132" s="344"/>
      <c r="F132" s="58">
        <v>0</v>
      </c>
      <c r="G132" s="53">
        <v>0</v>
      </c>
      <c r="H132" s="210"/>
      <c r="I132" s="104">
        <f t="shared" si="3"/>
        <v>0</v>
      </c>
    </row>
    <row r="133" spans="2:9" ht="12.75" customHeight="1">
      <c r="B133" s="4" t="s">
        <v>139</v>
      </c>
      <c r="C133" s="7" t="s">
        <v>170</v>
      </c>
      <c r="D133" s="1"/>
      <c r="E133" s="3"/>
      <c r="F133" s="281">
        <v>6713</v>
      </c>
      <c r="G133" s="53">
        <v>0</v>
      </c>
      <c r="H133" s="210"/>
      <c r="I133" s="104">
        <f t="shared" si="3"/>
        <v>0</v>
      </c>
    </row>
    <row r="134" spans="2:9" ht="24.75" customHeight="1">
      <c r="B134" s="66" t="s">
        <v>134</v>
      </c>
      <c r="C134" s="67" t="s">
        <v>135</v>
      </c>
      <c r="D134" s="67"/>
      <c r="E134" s="68"/>
      <c r="F134" s="70">
        <f>SUM(F130:F133)</f>
        <v>6903</v>
      </c>
      <c r="G134" s="149">
        <f>(G130+G131+G132+G133)</f>
        <v>0</v>
      </c>
      <c r="H134" s="301">
        <f>(H131+H133)</f>
        <v>0</v>
      </c>
      <c r="I134" s="215">
        <f t="shared" si="3"/>
        <v>0</v>
      </c>
    </row>
    <row r="135" spans="2:9" ht="15">
      <c r="B135" s="92" t="s">
        <v>140</v>
      </c>
      <c r="C135" s="86" t="s">
        <v>141</v>
      </c>
      <c r="D135" s="86"/>
      <c r="E135" s="86"/>
      <c r="F135" s="87">
        <f>(F134+F128+F123+F114+F101+F86+F77)</f>
        <v>227612.2</v>
      </c>
      <c r="G135" s="158">
        <f>(G134+G128+G123+G114+G101+G86+G77)</f>
        <v>164142.75999999998</v>
      </c>
      <c r="H135" s="229">
        <f>(H77+H86+H101+H114+H123+H128+H134)</f>
        <v>17395.659999999996</v>
      </c>
      <c r="I135" s="230">
        <f t="shared" si="3"/>
        <v>181538.41999999998</v>
      </c>
    </row>
    <row r="136" spans="2:9" ht="9.75" customHeight="1">
      <c r="B136" s="191"/>
      <c r="C136" s="339"/>
      <c r="D136" s="340"/>
      <c r="E136" s="341"/>
      <c r="F136" s="220"/>
      <c r="G136" s="389"/>
      <c r="H136" s="390"/>
      <c r="I136" s="391"/>
    </row>
    <row r="137" spans="2:9" ht="15">
      <c r="B137" s="4" t="s">
        <v>142</v>
      </c>
      <c r="C137" s="54" t="s">
        <v>21</v>
      </c>
      <c r="D137" s="18"/>
      <c r="E137" s="13"/>
      <c r="F137" s="53">
        <v>600</v>
      </c>
      <c r="G137" s="53">
        <v>0</v>
      </c>
      <c r="H137" s="210"/>
      <c r="I137" s="104">
        <f>(G137+H137)</f>
        <v>0</v>
      </c>
    </row>
    <row r="138" spans="2:9" ht="15">
      <c r="B138" s="4" t="s">
        <v>143</v>
      </c>
      <c r="C138" s="54" t="s">
        <v>22</v>
      </c>
      <c r="D138" s="18"/>
      <c r="E138" s="13"/>
      <c r="F138" s="58">
        <v>500</v>
      </c>
      <c r="G138" s="53">
        <v>0</v>
      </c>
      <c r="H138" s="210"/>
      <c r="I138" s="104">
        <f>(G138+H138)</f>
        <v>0</v>
      </c>
    </row>
    <row r="139" spans="2:9" ht="12.75" customHeight="1">
      <c r="B139" s="4" t="s">
        <v>144</v>
      </c>
      <c r="C139" s="54" t="s">
        <v>145</v>
      </c>
      <c r="D139" s="18"/>
      <c r="E139" s="13"/>
      <c r="F139" s="53">
        <v>2851</v>
      </c>
      <c r="G139" s="53">
        <v>2850.38</v>
      </c>
      <c r="H139" s="210"/>
      <c r="I139" s="104">
        <f>(G139+H139)</f>
        <v>2850.38</v>
      </c>
    </row>
    <row r="140" spans="2:9" ht="21.75" customHeight="1">
      <c r="B140" s="66" t="s">
        <v>146</v>
      </c>
      <c r="C140" s="71" t="s">
        <v>20</v>
      </c>
      <c r="D140" s="67"/>
      <c r="E140" s="72"/>
      <c r="F140" s="70">
        <f>(F137+F138+F139)</f>
        <v>3951</v>
      </c>
      <c r="G140" s="76">
        <f>(G137+G138+G139)</f>
        <v>2850.38</v>
      </c>
      <c r="H140" s="225">
        <f>(H137+H139)</f>
        <v>0</v>
      </c>
      <c r="I140" s="219">
        <f>(G140+H140)</f>
        <v>2850.38</v>
      </c>
    </row>
    <row r="141" spans="2:9" ht="9.75" customHeight="1">
      <c r="B141" s="231"/>
      <c r="C141" s="232"/>
      <c r="D141" s="233"/>
      <c r="E141" s="234"/>
      <c r="F141" s="160"/>
      <c r="G141" s="160"/>
      <c r="H141" s="18"/>
      <c r="I141" s="65"/>
    </row>
    <row r="142" spans="2:9" ht="15">
      <c r="B142" s="92" t="s">
        <v>148</v>
      </c>
      <c r="C142" s="86" t="s">
        <v>149</v>
      </c>
      <c r="D142" s="86"/>
      <c r="E142" s="86"/>
      <c r="F142" s="87">
        <f>(F140)</f>
        <v>3951</v>
      </c>
      <c r="G142" s="137">
        <f>(G140)</f>
        <v>2850.38</v>
      </c>
      <c r="H142" s="90">
        <f>(H140)</f>
        <v>0</v>
      </c>
      <c r="I142" s="235">
        <f>(I140)</f>
        <v>2850.38</v>
      </c>
    </row>
    <row r="143" spans="2:9" ht="9.75" customHeight="1">
      <c r="B143" s="191"/>
      <c r="C143" s="339"/>
      <c r="D143" s="340"/>
      <c r="E143" s="341"/>
      <c r="F143" s="196"/>
      <c r="G143" s="220"/>
      <c r="H143" s="18"/>
      <c r="I143" s="65"/>
    </row>
    <row r="144" spans="2:9" ht="15">
      <c r="B144" s="36" t="s">
        <v>150</v>
      </c>
      <c r="C144" s="38" t="s">
        <v>194</v>
      </c>
      <c r="D144" s="37"/>
      <c r="E144" s="37"/>
      <c r="F144" s="59">
        <v>10000</v>
      </c>
      <c r="G144" s="168">
        <v>9108.63</v>
      </c>
      <c r="H144" s="169">
        <v>753.21</v>
      </c>
      <c r="I144" s="104">
        <f>(G144+H144)</f>
        <v>9861.84</v>
      </c>
    </row>
    <row r="145" spans="2:9" ht="15">
      <c r="B145" s="36" t="s">
        <v>151</v>
      </c>
      <c r="C145" s="54" t="s">
        <v>195</v>
      </c>
      <c r="D145" s="55"/>
      <c r="E145" s="55"/>
      <c r="F145" s="59">
        <v>5000</v>
      </c>
      <c r="G145" s="168">
        <v>2697.76</v>
      </c>
      <c r="H145" s="169"/>
      <c r="I145" s="104">
        <f aca="true" t="shared" si="4" ref="I145:I153">(G145+H145)</f>
        <v>2697.76</v>
      </c>
    </row>
    <row r="146" spans="2:9" ht="15">
      <c r="B146" s="36" t="s">
        <v>152</v>
      </c>
      <c r="C146" s="54" t="s">
        <v>67</v>
      </c>
      <c r="D146" s="55"/>
      <c r="E146" s="55"/>
      <c r="F146" s="59">
        <v>5000</v>
      </c>
      <c r="G146" s="168">
        <v>4352.72</v>
      </c>
      <c r="H146" s="169">
        <v>378.61</v>
      </c>
      <c r="I146" s="104">
        <f t="shared" si="4"/>
        <v>4731.33</v>
      </c>
    </row>
    <row r="147" spans="2:9" ht="15">
      <c r="B147" s="36" t="s">
        <v>153</v>
      </c>
      <c r="C147" s="8" t="s">
        <v>68</v>
      </c>
      <c r="D147" s="15"/>
      <c r="E147" s="15"/>
      <c r="F147" s="59">
        <v>400</v>
      </c>
      <c r="G147" s="168">
        <v>0</v>
      </c>
      <c r="H147" s="169"/>
      <c r="I147" s="104">
        <f>(G147)</f>
        <v>0</v>
      </c>
    </row>
    <row r="148" spans="2:9" ht="15">
      <c r="B148" s="36" t="s">
        <v>154</v>
      </c>
      <c r="C148" s="342" t="s">
        <v>5</v>
      </c>
      <c r="D148" s="343"/>
      <c r="E148" s="344"/>
      <c r="F148" s="59">
        <v>1000</v>
      </c>
      <c r="G148" s="168">
        <v>855.19</v>
      </c>
      <c r="H148" s="169"/>
      <c r="I148" s="104">
        <f t="shared" si="4"/>
        <v>855.19</v>
      </c>
    </row>
    <row r="149" spans="2:9" ht="15">
      <c r="B149" s="36" t="s">
        <v>155</v>
      </c>
      <c r="C149" s="54" t="s">
        <v>169</v>
      </c>
      <c r="D149" s="55"/>
      <c r="E149" s="55"/>
      <c r="F149" s="59">
        <v>100</v>
      </c>
      <c r="G149" s="168">
        <v>0</v>
      </c>
      <c r="H149" s="169"/>
      <c r="I149" s="104">
        <f t="shared" si="4"/>
        <v>0</v>
      </c>
    </row>
    <row r="150" spans="2:9" ht="15">
      <c r="B150" s="36" t="s">
        <v>156</v>
      </c>
      <c r="C150" s="342" t="s">
        <v>6</v>
      </c>
      <c r="D150" s="343"/>
      <c r="E150" s="344"/>
      <c r="F150" s="57">
        <v>10000</v>
      </c>
      <c r="G150" s="49">
        <v>2997.08</v>
      </c>
      <c r="H150" s="236"/>
      <c r="I150" s="104">
        <f>(G150+H150)</f>
        <v>2997.08</v>
      </c>
    </row>
    <row r="151" spans="2:9" ht="15">
      <c r="B151" s="36" t="s">
        <v>200</v>
      </c>
      <c r="C151" s="342" t="s">
        <v>199</v>
      </c>
      <c r="D151" s="343"/>
      <c r="E151" s="344"/>
      <c r="F151" s="57">
        <v>7000</v>
      </c>
      <c r="G151" s="49">
        <v>5339.81</v>
      </c>
      <c r="H151" s="236">
        <v>158.76</v>
      </c>
      <c r="I151" s="104">
        <f>G151+H151</f>
        <v>5498.570000000001</v>
      </c>
    </row>
    <row r="152" spans="2:9" ht="24.75" customHeight="1">
      <c r="B152" s="66" t="s">
        <v>208</v>
      </c>
      <c r="C152" s="67" t="s">
        <v>157</v>
      </c>
      <c r="D152" s="67"/>
      <c r="E152" s="68"/>
      <c r="F152" s="70">
        <f>(F144+F145+F146+F147+F148+F149+F150+F151)</f>
        <v>38500</v>
      </c>
      <c r="G152" s="149">
        <f>SUM(G144:G151)</f>
        <v>25351.19</v>
      </c>
      <c r="H152" s="214">
        <f>(H144+H146+H149+H150+H151)</f>
        <v>1290.5800000000002</v>
      </c>
      <c r="I152" s="215">
        <f t="shared" si="4"/>
        <v>26641.77</v>
      </c>
    </row>
    <row r="153" spans="2:9" ht="15">
      <c r="B153" s="92" t="s">
        <v>158</v>
      </c>
      <c r="C153" s="86" t="s">
        <v>59</v>
      </c>
      <c r="D153" s="86"/>
      <c r="E153" s="86"/>
      <c r="F153" s="87">
        <f>(F152)</f>
        <v>38500</v>
      </c>
      <c r="G153" s="137">
        <f>(G152)</f>
        <v>25351.19</v>
      </c>
      <c r="H153" s="180">
        <f>(H152)</f>
        <v>1290.5800000000002</v>
      </c>
      <c r="I153" s="91">
        <f t="shared" si="4"/>
        <v>26641.77</v>
      </c>
    </row>
    <row r="154" spans="2:9" ht="9.75" customHeight="1">
      <c r="B154" s="116"/>
      <c r="C154" s="117"/>
      <c r="D154" s="117"/>
      <c r="E154" s="117"/>
      <c r="F154" s="237"/>
      <c r="G154" s="237"/>
      <c r="H154" s="238"/>
      <c r="I154" s="118"/>
    </row>
    <row r="155" spans="2:9" ht="15">
      <c r="B155" s="29"/>
      <c r="C155" s="32" t="s">
        <v>72</v>
      </c>
      <c r="D155" s="32"/>
      <c r="E155" s="32"/>
      <c r="F155" s="107"/>
      <c r="G155" s="31"/>
      <c r="H155" s="106"/>
      <c r="I155" s="181"/>
    </row>
    <row r="156" spans="2:9" ht="15">
      <c r="B156" s="29"/>
      <c r="C156" s="32" t="s">
        <v>159</v>
      </c>
      <c r="D156" s="32"/>
      <c r="E156" s="32"/>
      <c r="F156" s="108">
        <f>F135</f>
        <v>227612.2</v>
      </c>
      <c r="G156" s="50">
        <f>(G135)</f>
        <v>164142.75999999998</v>
      </c>
      <c r="H156" s="105">
        <f>(H135)</f>
        <v>17395.659999999996</v>
      </c>
      <c r="I156" s="62">
        <f>(I135)</f>
        <v>181538.41999999998</v>
      </c>
    </row>
    <row r="157" spans="2:9" ht="15">
      <c r="B157" s="29"/>
      <c r="C157" s="32" t="s">
        <v>160</v>
      </c>
      <c r="D157" s="32"/>
      <c r="E157" s="32"/>
      <c r="F157" s="108">
        <f>(F142)</f>
        <v>3951</v>
      </c>
      <c r="G157" s="50">
        <f>(G142)</f>
        <v>2850.38</v>
      </c>
      <c r="H157" s="5">
        <f>(H142)</f>
        <v>0</v>
      </c>
      <c r="I157" s="6">
        <f>(I142)</f>
        <v>2850.38</v>
      </c>
    </row>
    <row r="158" spans="1:9" ht="15">
      <c r="A158" s="20"/>
      <c r="B158" s="29"/>
      <c r="C158" s="32" t="s">
        <v>71</v>
      </c>
      <c r="D158" s="32"/>
      <c r="E158" s="32"/>
      <c r="F158" s="112">
        <f>(F153)</f>
        <v>38500</v>
      </c>
      <c r="G158" s="113">
        <f>(G153)</f>
        <v>25351.19</v>
      </c>
      <c r="H158" s="114">
        <f>(H153)</f>
        <v>1290.5800000000002</v>
      </c>
      <c r="I158" s="115">
        <f>(I153)</f>
        <v>26641.77</v>
      </c>
    </row>
    <row r="159" spans="1:9" ht="18.75" customHeight="1">
      <c r="A159" s="20"/>
      <c r="B159" s="264"/>
      <c r="C159" s="376" t="s">
        <v>196</v>
      </c>
      <c r="D159" s="376"/>
      <c r="E159" s="377"/>
      <c r="F159" s="284">
        <f>(F156+F157+F158)</f>
        <v>270063.2</v>
      </c>
      <c r="G159" s="285">
        <f>(G156+G157+G158)</f>
        <v>192344.33</v>
      </c>
      <c r="H159" s="286">
        <f>(H156+H158)</f>
        <v>18686.239999999998</v>
      </c>
      <c r="I159" s="287">
        <f>(I156+I157+I158)</f>
        <v>211030.56999999998</v>
      </c>
    </row>
    <row r="160" spans="1:9" ht="12.75" customHeight="1">
      <c r="A160" s="20"/>
      <c r="B160" s="295"/>
      <c r="C160" s="328" t="s">
        <v>203</v>
      </c>
      <c r="D160" s="324"/>
      <c r="E160" s="325"/>
      <c r="F160" s="326">
        <v>0</v>
      </c>
      <c r="G160" s="293"/>
      <c r="H160" s="294"/>
      <c r="I160" s="327">
        <v>15594.63</v>
      </c>
    </row>
    <row r="161" spans="1:19" ht="15.75" customHeight="1">
      <c r="A161" s="20"/>
      <c r="B161" s="288"/>
      <c r="C161" s="289" t="s">
        <v>176</v>
      </c>
      <c r="D161" s="290"/>
      <c r="E161" s="291"/>
      <c r="F161" s="312">
        <f>(F159+F160)</f>
        <v>270063.2</v>
      </c>
      <c r="G161" s="292"/>
      <c r="H161" s="381">
        <f>(I159+I160)</f>
        <v>226625.19999999998</v>
      </c>
      <c r="I161" s="382"/>
      <c r="M161" s="395"/>
      <c r="N161" s="395"/>
      <c r="O161" s="395"/>
      <c r="P161" s="395"/>
      <c r="Q161" s="110"/>
      <c r="R161" s="111"/>
      <c r="S161" s="110"/>
    </row>
  </sheetData>
  <sheetProtection/>
  <mergeCells count="67">
    <mergeCell ref="M161:P161"/>
    <mergeCell ref="B2:I2"/>
    <mergeCell ref="B3:I3"/>
    <mergeCell ref="H63:I63"/>
    <mergeCell ref="C105:E105"/>
    <mergeCell ref="G4:I4"/>
    <mergeCell ref="C19:E19"/>
    <mergeCell ref="C84:E84"/>
    <mergeCell ref="C151:E151"/>
    <mergeCell ref="C18:E18"/>
    <mergeCell ref="C128:E128"/>
    <mergeCell ref="H161:I161"/>
    <mergeCell ref="G31:I31"/>
    <mergeCell ref="C74:E74"/>
    <mergeCell ref="C79:E79"/>
    <mergeCell ref="B50:I50"/>
    <mergeCell ref="C132:E132"/>
    <mergeCell ref="C136:E136"/>
    <mergeCell ref="G136:I136"/>
    <mergeCell ref="B116:I116"/>
    <mergeCell ref="L67:S67"/>
    <mergeCell ref="C159:E159"/>
    <mergeCell ref="C85:E85"/>
    <mergeCell ref="C143:E143"/>
    <mergeCell ref="C148:E148"/>
    <mergeCell ref="C150:E150"/>
    <mergeCell ref="C112:E112"/>
    <mergeCell ref="C124:E124"/>
    <mergeCell ref="C73:E73"/>
    <mergeCell ref="G69:I69"/>
    <mergeCell ref="C15:E15"/>
    <mergeCell ref="C17:E17"/>
    <mergeCell ref="G17:I17"/>
    <mergeCell ref="C31:E31"/>
    <mergeCell ref="C25:E25"/>
    <mergeCell ref="G25:I25"/>
    <mergeCell ref="C24:E24"/>
    <mergeCell ref="C23:E23"/>
    <mergeCell ref="C16:E16"/>
    <mergeCell ref="C20:E20"/>
    <mergeCell ref="C83:E83"/>
    <mergeCell ref="B51:I51"/>
    <mergeCell ref="C75:E75"/>
    <mergeCell ref="C76:E76"/>
    <mergeCell ref="G52:I52"/>
    <mergeCell ref="B67:I67"/>
    <mergeCell ref="B68:I68"/>
    <mergeCell ref="B64:I64"/>
    <mergeCell ref="G11:I11"/>
    <mergeCell ref="G118:I118"/>
    <mergeCell ref="C82:E82"/>
    <mergeCell ref="C87:E87"/>
    <mergeCell ref="C102:E102"/>
    <mergeCell ref="C107:E107"/>
    <mergeCell ref="C111:E111"/>
    <mergeCell ref="B117:I117"/>
    <mergeCell ref="C108:E108"/>
    <mergeCell ref="B115:I115"/>
    <mergeCell ref="B49:I49"/>
    <mergeCell ref="B1:I1"/>
    <mergeCell ref="B66:I66"/>
    <mergeCell ref="C8:E8"/>
    <mergeCell ref="C9:E9"/>
    <mergeCell ref="C11:E11"/>
    <mergeCell ref="C12:E12"/>
    <mergeCell ref="C13:E13"/>
    <mergeCell ref="C14:E14"/>
  </mergeCells>
  <printOptions/>
  <pageMargins left="0.11811023622047245" right="0" top="0.15748031496062992" bottom="0.1968503937007874" header="0.1968503937007874" footer="0.1968503937007874"/>
  <pageSetup firstPageNumber="4" useFirstPageNumber="1" horizontalDpi="600" verticalDpi="600" orientation="portrait" paperSize="9" scale="95" r:id="rId2"/>
  <rowBreaks count="1" manualBreakCount="1">
    <brk id="65" max="255" man="1"/>
  </rowBreaks>
  <ignoredErrors>
    <ignoredError sqref="D134:E134 B7:B10 B12:B16 B32:B33 B35:B37 B39:B46 B71:B77 B83:B86 B120:B142 B144:B153 B18:B29 B88:B100 B103:B114 B79:B82 B101 B54" numberStoredAsText="1"/>
    <ignoredError sqref="I123 H61 I82 I85 I93 I147 I151 H159 I10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enobili</dc:creator>
  <cp:keywords/>
  <dc:description/>
  <cp:lastModifiedBy>E Nobili</cp:lastModifiedBy>
  <cp:lastPrinted>2022-05-03T11:06:14Z</cp:lastPrinted>
  <dcterms:created xsi:type="dcterms:W3CDTF">2014-03-10T09:19:10Z</dcterms:created>
  <dcterms:modified xsi:type="dcterms:W3CDTF">2022-05-20T10:28:24Z</dcterms:modified>
  <cp:category/>
  <cp:version/>
  <cp:contentType/>
  <cp:contentStatus/>
</cp:coreProperties>
</file>